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andres londoño\escritorio\PROYECTO HERNANDO PATIÑO\"/>
    </mc:Choice>
  </mc:AlternateContent>
  <bookViews>
    <workbookView xWindow="0" yWindow="0" windowWidth="28800" windowHeight="12300"/>
  </bookViews>
  <sheets>
    <sheet name="ANEXO 2" sheetId="1" r:id="rId1"/>
  </sheets>
  <definedNames>
    <definedName name="_xlnm.Print_Area" localSheetId="0">'ANEXO 2'!$A$1:$F$212</definedName>
    <definedName name="_xlnm.Print_Titles" localSheetId="0">'ANEXO 2'!$1:$11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1" i="1" l="1"/>
  <c r="D80" i="1"/>
  <c r="D78" i="1"/>
  <c r="D76" i="1"/>
  <c r="D75" i="1"/>
  <c r="D73" i="1"/>
  <c r="D74" i="1" s="1"/>
  <c r="D70" i="1"/>
  <c r="D30" i="1" s="1"/>
  <c r="D68" i="1"/>
  <c r="D67" i="1"/>
  <c r="D65" i="1"/>
  <c r="D66" i="1" s="1"/>
  <c r="D63" i="1"/>
  <c r="D55" i="1"/>
  <c r="D53" i="1"/>
  <c r="D52" i="1"/>
  <c r="D51" i="1"/>
  <c r="D49" i="1"/>
  <c r="D48" i="1"/>
  <c r="D50" i="1" s="1"/>
  <c r="D45" i="1"/>
  <c r="D46" i="1" s="1"/>
  <c r="D37" i="1"/>
  <c r="D36" i="1"/>
  <c r="D35" i="1"/>
  <c r="D33" i="1"/>
  <c r="D32" i="1"/>
  <c r="D29" i="1"/>
  <c r="D21" i="1"/>
  <c r="D106" i="1" s="1"/>
  <c r="D19" i="1"/>
  <c r="D59" i="1" s="1"/>
  <c r="D13" i="1"/>
  <c r="D71" i="1" l="1"/>
  <c r="F206" i="1"/>
  <c r="F208" i="1" l="1"/>
  <c r="F209" i="1"/>
  <c r="F211" i="1" s="1"/>
  <c r="F207" i="1"/>
  <c r="F210" i="1" s="1"/>
  <c r="F212" i="1" l="1"/>
</calcChain>
</file>

<file path=xl/sharedStrings.xml><?xml version="1.0" encoding="utf-8"?>
<sst xmlns="http://schemas.openxmlformats.org/spreadsheetml/2006/main" count="566" uniqueCount="396">
  <si>
    <t>FORMATO DE PROPUESTA ECONOMICA</t>
  </si>
  <si>
    <t>CANTIDADES Y PRESUPUESTO</t>
  </si>
  <si>
    <t>TRABAJO:</t>
  </si>
  <si>
    <t>CONTRATACION DE REPARACIONES LOCATIVAS EN EL AUDITORIO HERNANDO PATIÑO CRUZ DE LA UNIVERSIDAD NACIONAL DE COLOMBIA SEDE PALMIRA</t>
  </si>
  <si>
    <t>FECHA:</t>
  </si>
  <si>
    <t>CONTRATANTE:</t>
  </si>
  <si>
    <t>UNIVERSIDAD NACIONAL DE COLOMBIA</t>
  </si>
  <si>
    <t>RAZON SOCIAL:</t>
  </si>
  <si>
    <t>NIT:</t>
  </si>
  <si>
    <t>899999063-3</t>
  </si>
  <si>
    <t>DIRECCION:</t>
  </si>
  <si>
    <t>CIUDAD:</t>
  </si>
  <si>
    <t>PALMIRA</t>
  </si>
  <si>
    <t>TELEFONO:</t>
  </si>
  <si>
    <t>286 88 00</t>
  </si>
  <si>
    <t>No. INVITACION:</t>
  </si>
  <si>
    <t>CONTACTO:</t>
  </si>
  <si>
    <t>ITEM</t>
  </si>
  <si>
    <t>ACTIVIDAD</t>
  </si>
  <si>
    <t>CANT.</t>
  </si>
  <si>
    <t>VALOR/UN</t>
  </si>
  <si>
    <t>VALOR TOTAL</t>
  </si>
  <si>
    <t>PRELIMINARES</t>
  </si>
  <si>
    <t>CERRAMIENTO TELA FIB.TEJIDA H=2.10M-SINB</t>
  </si>
  <si>
    <t>ML</t>
  </si>
  <si>
    <t>DESCAPOTE MANUAL H= O.20 mts</t>
  </si>
  <si>
    <t>M2</t>
  </si>
  <si>
    <t xml:space="preserve">SEÑALIZACION </t>
  </si>
  <si>
    <t>SEÑALIZACION EXTERIOR EN PARQUEADERO Y PASILLOS</t>
  </si>
  <si>
    <t>UND</t>
  </si>
  <si>
    <t>DESMONTES</t>
  </si>
  <si>
    <t>DESMONTE CIELO FALSO PANEL + ESTRUCTURA SOBRE TARIMA</t>
  </si>
  <si>
    <t>DESMONTE DE CELOSIAS EXISTENTES</t>
  </si>
  <si>
    <t>DESMONTE DE CIELO RASOS DETERIORADOS</t>
  </si>
  <si>
    <t>DESMONTE DE PISO VINILO EXISTENTE</t>
  </si>
  <si>
    <t>DESMONTE MARCO + NAVE SENCILLA</t>
  </si>
  <si>
    <t>DESMONTE DE SISTEMA DE VENTILACION EXISTENTE, DUCTOS, MOTORES Y REJILLAS</t>
  </si>
  <si>
    <t xml:space="preserve">RETIRO DE LUMINARIAS EXISTENTES </t>
  </si>
  <si>
    <t>RETIRO DE TABLEROS, CANALETAS, REDES ELECTRICAS Y TABLEROS EXISTENTES</t>
  </si>
  <si>
    <t>DEMOLICIONES Y RETIROS</t>
  </si>
  <si>
    <t xml:space="preserve">DEMOLICION DE MATERA EXISTENTE EN MAMPOSTERIA O ESTRUCTURA DE CONCRETO </t>
  </si>
  <si>
    <t>DEMOLICION PLACA CONCRETO e&gt;=17.6 mts</t>
  </si>
  <si>
    <t>DEMOLICION DE MUROS EN MAMPOSTERIA e&lt;0,15 mts</t>
  </si>
  <si>
    <t>DEMOLICION DE ALFAJIAS EXISTENTES SOBRE CUBIERTA INCLUYE TRASLADO A CENTRO DE ACOPIO</t>
  </si>
  <si>
    <t>EXCAVACIONES Y RELLENOS</t>
  </si>
  <si>
    <t>EXCAVACION TIERRA A MANO</t>
  </si>
  <si>
    <t>M3</t>
  </si>
  <si>
    <t>RELLENO ROCAMUERTA COMPACTADO CON RANA+SALTARIN</t>
  </si>
  <si>
    <t>CIMENTACIONES, CONCRETOS Y ACERO DE REFUERZO</t>
  </si>
  <si>
    <t>SOLADO ESPESOR E=0.05M 3000 PSI 210 MPA</t>
  </si>
  <si>
    <t xml:space="preserve">VIGA DE CIMENTACION DE 60X20 EN CONCRETO REFORZADO CON PARRILLA EN VARILLA DE 1/2" CADA 20CM. DE 3.000 PSI PARA TERRAZAS DE ACCESO </t>
  </si>
  <si>
    <t>PANTALLA EN CONCRETO 3500 PSI E=0,1mts INCLUYE FORMALETA METALICA</t>
  </si>
  <si>
    <t>LOSA MACIZA CONCRETO 3000 PSI  H=0,1 mts ACABADO LLANO MUERTO COLOR MINERAL SEGÚN DISEÑO</t>
  </si>
  <si>
    <t>BANCA Y MATERA DE ACUERDO A DISEÑO, EN CONCRETO 3000 PSI A LA VISTA, ACABADO LISO PARA BANCA, INCLUYE REFUERZO, DESAGUE E IMPERMEABILIZACION</t>
  </si>
  <si>
    <t xml:space="preserve">SOBRELOSA PARA HASTA DE BANDERAS Y ESCUDO EN CONCRETO DE 3000 PSI 0,07 mts A LA VISTA Y RELLENO CON MATERIAL DEL SITIO 0,15 mts  </t>
  </si>
  <si>
    <t xml:space="preserve">PEDESTAL EN MAMPOSTERIA INCLUYE LOSA EN CONCRETO 3000 PSI A LA VISTA PARA ESCUDO h=80CM, 60CM ANCHO, 40CM PRODUNDIDAD </t>
  </si>
  <si>
    <t>ESCALERA EN CONCRETO REFORZADA 3M DE ANCHO, ALTURA 0.175 M POR CONTRAHUELLA ALTURA TOTAL 70 CM, INCLUYE VIGA DE ARRANQUE Y VIGA DE LLEGADA</t>
  </si>
  <si>
    <t>RAMPAS PARA SALIDA EMERGENCIA, EN CONCRETO 3000 PSI INCLUYE VIGA DE INICIO Y FINAL ANCLAJE, REFUERZO, RELLENO EN MATERIAL DEL SITIO</t>
  </si>
  <si>
    <t>MALLA ELECTROSOLDADA DE 15X15 X 6MM PARA PLACA MACIZA Y PANTALLAS EN CONCRETO</t>
  </si>
  <si>
    <t>KG</t>
  </si>
  <si>
    <t xml:space="preserve">ACERO REFUERZO 60000 PSI 420Mpa PARA ESCALERA, RAMPA INTERNA, PEDESTALES </t>
  </si>
  <si>
    <t xml:space="preserve">FLEJADO HIERRO 60000 PSI 420 Mpa PARA ESCALERA, PEDESTALES </t>
  </si>
  <si>
    <t>PAÑETE, ESTUCO, PINTURAS Y CIELOS EN BOARD</t>
  </si>
  <si>
    <t>RASQUETEADA-LIJADA-RESANE</t>
  </si>
  <si>
    <t>SUMINISTRO E INSTLACION DE CIELO SUPERBOARD 6mm, INCLUYE ESTRUCTURA LIVIANA, TORNILLERIA,CINTA,MASTIC EN JUNTAS</t>
  </si>
  <si>
    <t xml:space="preserve">ESTUCO PLASTICO MURO </t>
  </si>
  <si>
    <t>PINTURA VINILO TIPO 1 EN MUROS y HALL DE ACCESO AL AUDITORIO POR PASILLO INTERNO DEL EDIFICIO</t>
  </si>
  <si>
    <t>PINTURA VINILO TIPO 1 EN CIELOS DE MORTERO SOBRE PASILLOS LATERALES DEL AUDITORIO y N+4,04 DEL HALL DE ACCESO AL AUDITORIO</t>
  </si>
  <si>
    <t>PINTURA VINILO TIPO 1 COLOR NEGRO SOBRE TARIMA (3M)</t>
  </si>
  <si>
    <t>PINTURA KORAZA PARA EXTERIORES  Y ALEROS DE ACCESO Y POSTERIOR (3M)</t>
  </si>
  <si>
    <t>ARREGLO DE VANOS VENTANERIA Y CELOSIAS INCLUYE PINTURA</t>
  </si>
  <si>
    <t>CARPINTERIA METALICA</t>
  </si>
  <si>
    <t>PINTURA VENTANERIA CON VIDRIO AMBAS CARAS, INCLUYE RASQUETEADA Y ANTICORROSIVO</t>
  </si>
  <si>
    <t xml:space="preserve">PINTURA PUERTAS EN LAMINA CON VIDRIO EXISTENTES AMBAS CARAS  INCLUYE RASQUETEADA, ANTICORROSIVO Y RECORTE NECESARIO POR CAMBIO NIVEL DE PISO </t>
  </si>
  <si>
    <t>SUMINISTRO E INSTALACION DE REJILLAS EN ALUMINIO INCLUYE MARCO SOPORTE</t>
  </si>
  <si>
    <t>SUMINISTRO E INSTALACION DE PUERTAS DE EMERGENCIA PERFILES EN ALUMINIO ANONIZADO INCLUYE VIDRIO LAMINADO INCOLORO 3+3mm ACABADO EN SANDBLASTING INSTALADO CON SILICONA ESTRUCTURAL, ANCLAJES, PERFILES 744, BISAGRAS, CERRADURA, GATO HIDRAULICO, BARRA ANTIPANICO Y ELEMENTOS DE FIJACION h=2mts y a=1,84mts</t>
  </si>
  <si>
    <t xml:space="preserve">SUMINISTRO E INSTALACION DE PUERTA METALICA BATIENTE INGRESO DIGNIDADES CAL 20 CON MODULOS DE VIDRIO Y REJA SIMILAR A LA EXISTENTE INCLUYE MARCO, BISAGRAS Y CERRADURA DE SEGURIDAD, PINTURA GRIS NUBE, ADECUACION VANOS. </t>
  </si>
  <si>
    <t>SUMINISTRO E INSTALACION DE PUERTA METALICA BATIENTE INGRESO CUARTO DE SONIDO CAL 20 INCLUYE MARCO, BISAGRAS Y  COLOR MADERA IGUAL AL ENTORNO, ADECUACION VANOS, CERRADURA DE SEGURIDAD</t>
  </si>
  <si>
    <t>PERGOLA METALICA EN TUBO CUADRADO 2"x2", TUBO RECTANGULAR 6"X2" C14 60 ESTRUC HR50, MALLA ESLABONADA Metal 2-1/4" x 2-1/4"  2.5mm, ANGULO 1"X1" Y GUAYA ACERADA 5/16"</t>
  </si>
  <si>
    <t>CUBIERTA</t>
  </si>
  <si>
    <t>DESMONTE DE MANTO EXISTENTE</t>
  </si>
  <si>
    <t>IMPERMEABILIZACION CON POLIUREA ZONA PLANA</t>
  </si>
  <si>
    <t>MANTENIMIENTO MANTO EXISTENTE EN ZONA INCLINADA Y ALEROS, INC MEDIA CAÑA</t>
  </si>
  <si>
    <t>MURO CULATA EN LADRILLO FAROL, INCLUYE REPELLO MORTERO 1:3 IMP H&gt;0,4 mts</t>
  </si>
  <si>
    <t>GARGOLAS EN CONCRETO SEGÚN DETALLE ANCLADAS A CUBIERTA EN CONCRETO</t>
  </si>
  <si>
    <t>ALFAGIA CONCRETO A=15-20CM SOBRE CUBIERTA</t>
  </si>
  <si>
    <t>NIVELACION CAMBIO PENDIENTADO EN ZONA PLANA EN MORTERO IMP 1:3 e&lt;0,15mts INCLUYE MEDIAS CAÑAS</t>
  </si>
  <si>
    <t>ACABADOS  Y EXTERIORES</t>
  </si>
  <si>
    <t>SUMINISTRO E INSTALACION BALDOSA GRANITO PULIDO FORMATO 0,40X0,40 GRANO 5 BLANCO HUILA ESPESOR DE JUNTAS MINIMO 3 mm</t>
  </si>
  <si>
    <t xml:space="preserve">DESTRONQUE, REPULIDA Y PULIDA DE PISO GRANITO INCLUYE EQUIPO E INSUMOS NECESARIOS PARA SU ACABADO FINAL </t>
  </si>
  <si>
    <t>GUARDAESCOBA EN GRANITO PULIDO FORMATO 0,10X0,40 GRANO 5 BLANCO HUILA ESPESOR DE JUNTAS MINIMO 3 mm</t>
  </si>
  <si>
    <t>BARANDAS EN TUBERIA REDONDA METALICA DE 2" INCLUYE ANCLAJE, ANTICORROSIVO Y ESMALTE</t>
  </si>
  <si>
    <t xml:space="preserve">MANTENIMIENTO PISO EN MADERA </t>
  </si>
  <si>
    <t xml:space="preserve">POYO EN CONCRETO 3000 PSI GRADERIAS A=0,5 mts, E=0,10 mts. ACABADO LISO ESMALTADO CON LLANA METALICA, ALIGERADO CON ICOPOR E=0,05mts, INCLUYE ANCLAJE, MALLA ELECTROSOLDADA, Y DILATACIONES </t>
  </si>
  <si>
    <t>ACONDICIONAMIENTO CUARTO EQUIPOS DE SUMINISTRO DE AIRE</t>
  </si>
  <si>
    <t>SUMINISTRO E INSTALACION DE MUROS EN SUPERBOARD 8mm, INCLUYE ESTRUCTURA LIVIANA, TORNILLERIA,CINTA,MASTIC EN JUNTAS, CINTA FILOS, FRESCASA, ESTUCO y PINTURA, TAPAS, DINTELES Y CARTERAS.</t>
  </si>
  <si>
    <t>SUMINISTRO E INSTALACION DE CIELO SUPERBOARD 6mm, INCLUYE ESTRUCTURA LIVIANA, TORNILLERIA,CINTA,MASTIC EN JUNTAS, ESTUCO, PINTURA Y CARTERAS.</t>
  </si>
  <si>
    <t>SUMINISTRO E INSTALACION ESCALERA DESDE AREA CONTROL SONIDO AL CUARTO DE EQUIPOS DE SUMINISTRO DE AIRE EN TUBERIA 3" X 6", PELDAÑOS EN LAMINA Y REFUERZO ANGULO 1", BARANDA METALICA TUBERIA 1 1/2" INCLUYE DESCANSO, PINTADA CON ANTICORROSIVO Y ESMALTE, SEGÚN DISEÑO</t>
  </si>
  <si>
    <t>PUERTA EN MADERA ENTAMBORADA CORREDIZA CON RIELES SUPERIOR E INFERIOR, INC CERRADURA PICO DE LORO, BISAGRAS  Y PINTURA. SEGÚN DISEÑO</t>
  </si>
  <si>
    <t>CARPINTERIA MADERA</t>
  </si>
  <si>
    <t>DESARME REVESTIMIENTOS EXISTENTES, INCLUYE ANDAMIOS CERTIFICADOS</t>
  </si>
  <si>
    <t>SUMINISTRO LAMINAS DE TRIPLEX 3 MM INCLUYE ANDAMIOS CERTIFICADOS</t>
  </si>
  <si>
    <t>SUMINISTRO LAMINAS DE TRIPLEX 9 MM RANURADAS INCLUYE ANDAMIOS CERTIFICADOS</t>
  </si>
  <si>
    <t>SUMINISTRO ESTRUCTURA EN MADERA PINO INMUNIZADA INCLUYE ANDAMIOS CERTIFICADOS</t>
  </si>
  <si>
    <t>SUMINISTRO Y PROCESO DE PINTURA REVESTIMIENTOS VERTICALES INCLUYE ANDAMIOS CERTIFICADOS</t>
  </si>
  <si>
    <t>SUMINISTRO Y PROCESO DE PINTURA REVESTIMIENTOS CIELOS INCLUYE ANDAMIOS CERTIFICADOS</t>
  </si>
  <si>
    <t>SUMINISTRO Y PROCESO DE PINTURA PÉRGOLAS INCLUYE ANDAMIOS CERTIFICADOS</t>
  </si>
  <si>
    <t>ABERTURA PARA REJILLAS DE AIRE Y LUMINARIAS DEACUERDO A PLANOS INCLUYE ANDAMIOS CERTIFICADOS</t>
  </si>
  <si>
    <t>AIRE ACONDICIONADO</t>
  </si>
  <si>
    <t>UNIDAD CONDENSADORA DE 20TON  R-410A CORRIENTE 220Vac-3ph-60Hz</t>
  </si>
  <si>
    <t>EVAPORADOR 40TR 10-6x56x76¨EC R410A; 4C; VAL INCLUYE VALVULAS DE EXPANSION</t>
  </si>
  <si>
    <t>Motores Trifásicos IEC IE2 Alta Eficiencia 7,5hp, 5,5kw, 1800RPM, Carcasa 112M, Eficiencia 90%, Factor de Potencia: 0,79, Corriente nominal 220-440: 20,4 - 10,2 Factor de servicio: 1,15 instalado</t>
  </si>
  <si>
    <t>VLT® HVAC Basic Drive FC 101 7,5Hhp, 5,5kW, 200-240V, Sin chopper de frenado, IP20, RFI A1; f. armónicos, PCB barnizada, Sin opción de alimentación, Display Numerico FC-101P5K5T2E20H4XXCXXXSXXXXAXBXCXXXXDX instalado</t>
  </si>
  <si>
    <t>COFRE METALICO, CONSTRUIDO PARA USO EXTERIOR, EN LAMINA COLD-ROLLED CAL 16 CON DOBLE FONDO Y CERRADURA CON LLAVE. HORNEABLE DE APLICACIÓN ELECTROSTATICA, COLOR RAL 7032. ACABADO FINAL CON PINTURA EN POLVO, MEDIDAS 50*40*25 ALTO*ANCHO*PROF).Mini interruptor Termomagnético 3 Polos - Curva C, Im = de 6A MDW-C6-3 Mini interruptor Termomagnético 2 Polos - Curva C, Im = de 2A MDW-C2-2 BLOQUE 4 L.11 DERIVACION 36206 AISLADOR BARRAJE 30 mm # 3 PLATINA DE Cu. 1/8"x5/8" (100A) TIERRA Switch selector de manija negra de 2 posiciones fijas 1 NA Ref. CSW-CK2F45-10000000-3VF pilotos de señalización led verde 220VAC Ref. CSW-SD2-FD66-3VF GRADO IP66pilotos de señalización led amarillo220VAC Ref. CSW-SD3-FD66-3VF GRADO IP66 Rejilla tipo c/filtro p/ext 5" Rejilla para extractor 5" (metalica de proteccion) instalado</t>
  </si>
  <si>
    <t xml:space="preserve">TENDIDO DE TUBERIA DE COBRE DE 1-3/8 x 5/8 </t>
  </si>
  <si>
    <t>DUCTO EN LAMINA GALVANIZADA AISLADA CON DUCT WRAP DE 1.5 O YUMBOLON DE 10mm</t>
  </si>
  <si>
    <t>REJILLAS DE 48"x8" COLOR BLANCO</t>
  </si>
  <si>
    <t>DUCTO DE RETORNO EN LAMINA GALVANIZADA AISLADA CON DUCT WRAP DE 1.5 O YUMBOLON DE 10mm</t>
  </si>
  <si>
    <t>REJILLA DE RETORNO DE 36"x24"</t>
  </si>
  <si>
    <t>ACCESORIOS DE INSTALACION, TERMOSTATOS DIGITAL NO PROGRAMABLE, BASE UNIDAD CONDENSADORA, BASE UNIDAD MANEJADORA, REFRIGERANTE 410A, SOPORTERIA, IZAJE DE EQUIPOS</t>
  </si>
  <si>
    <t>ASEO Y RETIRO ESCOMBROS</t>
  </si>
  <si>
    <t xml:space="preserve">ASEO GENERAL </t>
  </si>
  <si>
    <t>CARGUE MANUAL, RETIRO DE ESCOMBROS, SALDOS Y MATERIAL DE EXCAVACION DESDE CENTRO ACOPIO A BOTADERO CERTIFICADO</t>
  </si>
  <si>
    <t xml:space="preserve">SUBESTACION ELECTRICA </t>
  </si>
  <si>
    <t>TRANSFORMADOR TRIFASICO TIPO PAD MOUNTED 112,5KVA 13.2KV/220-127V</t>
  </si>
  <si>
    <t xml:space="preserve">OBRA CIVIL PARA INSTALACION DE TRANSFORMADOR, PEDESTAL  EN CONCRETO 4000PSI Y PISO DE SUBESTACION EN CONCRETO DE 3000 PSI, CON CARCAMOS PARA LLEGADA DE TUBERIA Y SUMIDERO DE ACEITE SEGÚN ESPECIFICACIONES </t>
  </si>
  <si>
    <t xml:space="preserve">MONTAJE DE CONJUNTO EN POSTE PARA ALIMENTACION DE TRANSFORMADOR SEGÚN NORMA CELSIA (INCLUYE PORTECCIONES 3DPS 12KV- 3 CORTACIRCUITOS 15KV)  - VER DETALLE </t>
  </si>
  <si>
    <t>ACOMETIDA MEDIA TENSION EN CABLE MONOPOLAR 15KV #2 AWG 133% - BAJANTE GALVANIZADO 4"</t>
  </si>
  <si>
    <t>JUEGO TRIFASICO DE TERMINALES PREMOLDEADOS PARA CABLE #2 PARA EXTERIOR</t>
  </si>
  <si>
    <t>JGO</t>
  </si>
  <si>
    <t>CANALIZACION ANDEN VERDE  EN PVC DB  3X4"  ACOMETIDA BAJA TENSION DESDE TRANSFORMADOR HASTA INGRESO A AUDITORIO</t>
  </si>
  <si>
    <t>CANALIZACION ANDEN CONCRETO  EN PVC DB  3X4"  ACOMETIDA BAJA TENSION DESDE TRANSFORMADOR HASTA INGRESO A AUDITORIO</t>
  </si>
  <si>
    <t xml:space="preserve">CAJA DE PASO MEDIA TENSION SEGÚN NORMA CELSIA </t>
  </si>
  <si>
    <t>TUBERIA IMC 3" INCLUYE MONTAJE Y ACCESORIOS PARA SUJECION</t>
  </si>
  <si>
    <t xml:space="preserve">MEJORMIENTO DE MALLA A TIERRA EXISTENTE, ADICIONANDO 4 VARILLAS A TIERRA, E INSTALANDO 4 CAJAS DE INSPECCION </t>
  </si>
  <si>
    <t>GLB</t>
  </si>
  <si>
    <t xml:space="preserve">CAJA DE PASO BT NORMA CELSIA </t>
  </si>
  <si>
    <t xml:space="preserve"> INFRAESTRUCTURA ELECTRICA </t>
  </si>
  <si>
    <t xml:space="preserve">BANDEJA TIPO DUCTO CON TAPA Y DIVISION 30X10X 2.4M CALIBRE 16 </t>
  </si>
  <si>
    <t xml:space="preserve">SOPORTERIA PARA BANDEJA TIPO DUCTO Y BANCOS DE TUBERIA </t>
  </si>
  <si>
    <t xml:space="preserve">CANALETA METALICA CON DIVISION 12X5X240 COLLED ROLLED CALIBRE 18 COLOR BLANCA  </t>
  </si>
  <si>
    <t>CANALETA METALICA CON DIVISION 12X5X240 COLLED ROLLED CALIBRE 18 COLOR MADERA ESCENARIO</t>
  </si>
  <si>
    <t>TUBERIA EMT 1/2" MARCA COLMENA PARA RED DE CONTROL DE ILUMINACION  (INCLUYE CURVAS, UNIONES )</t>
  </si>
  <si>
    <t>CAJA FS RAWELT DE 2X4 SALIDAS 1" (1 ENTRADA -2 SALIDAS)</t>
  </si>
  <si>
    <t>TUBERIA EMT 3/4" MARCA COLMENA (INCLUYE CURVAS, UNIONES)</t>
  </si>
  <si>
    <t xml:space="preserve">TUBERIA PVC 3/4" EMBEBIDA EN CONCRETO O ENTERRADA INCLUYE CURVAS </t>
  </si>
  <si>
    <t xml:space="preserve">CAJA FS RAWELT DE 4X4  4 SALIDAS 3/4" </t>
  </si>
  <si>
    <t>CANALIZACION ILUMINACION EXTERIOR TUBO PVC 1/2"</t>
  </si>
  <si>
    <t xml:space="preserve">CAJAS DE INSPECCION 30X30 </t>
  </si>
  <si>
    <t xml:space="preserve">BANDEJA TIPO MALLA CABLOFILL  INCLUYE ACCESORIOS </t>
  </si>
  <si>
    <t xml:space="preserve"> TABLEROS Y ACOMETIDAS ELECTRICAS</t>
  </si>
  <si>
    <t>TABLERO GENERAL DE DISTRIBUCION CON TOTALIZADOR REGULABLE 3X 300A, 1 TOTALIZADOR DE 3X150A + 1 TOTALIZADOR 3X60A + 2 TOTALIZADOR 3X100A, TABLERO INTERNO DE TOMAS NORMALES DE 12 CTOS CON MINIBREAKERS SEGUN DIAGRAMA UNIFILAR Y TABLERO REGULADO DE 6 CTOS CON MINIBREAKERS SEGUN DIAGRAMA UNIFILAR  - INCLUYE ANALIZADOR DE REDES Y TAP PARA TABLERO DE REGULADA)</t>
  </si>
  <si>
    <t>ACOMETIDA PRINCIPAL DESDE TRANSFORMADOR  HASTA TABLERO PRINCIPAL EN 6X4/0 + 2X4/0 +1X4/0(T) CU SINTOX (LIBRE DE HALOGENOS)</t>
  </si>
  <si>
    <t>ACOMETIDA A EQUIPO DE AIRE ACONDICIONADO EN 3X2 AWG +1X2+1X2 CU SINTOX LIBRE DE HALOGENOS</t>
  </si>
  <si>
    <t xml:space="preserve">TABLERO AUXILIAR TRIFASICO DE ZONA DE SEMI SOTANO DE 12 CTOS DE SOBREPONER SQUAR-D O SIMILAR CON 6 BREAKER DE 15A </t>
  </si>
  <si>
    <t>ACOMETIDA DE ALIMENTACION A UPS 3X6+6+6 CU SINTOX (LIBRE DE HALOGENOS)</t>
  </si>
  <si>
    <t>TOMA Y CLAVIJA DE SEGURIDAD INDUSTRIAL  3P+T+N LEVITON 63A</t>
  </si>
  <si>
    <t>TABLERO PARA ILUMINACION DE 12 CTOS - MINIBREAKER ENCHUFABLE (INCLUYE 8 BREAKERS SEGÚN DIAGRAMA UNIFILAR)</t>
  </si>
  <si>
    <t>ILUMINACION INTERIOR</t>
  </si>
  <si>
    <t xml:space="preserve">LUMINARIA CORAL LENS L11 900X120 DE SOBREPONER 75W REF:412503E002 INCLUYE INSTALACION CON GUAYA A LOSA </t>
  </si>
  <si>
    <t xml:space="preserve">LUMINARIA ATENEA 2,5  LENS E16 4520X58X70 ILTEC SOBREPONER 50W REF:412503E002 INCLUYE INSTALACION CON GUAYA A LOSA </t>
  </si>
  <si>
    <t xml:space="preserve">CINTA LED D860 COLORS 1-C-1R1M 746Lm 6.7W 41K IP33 </t>
  </si>
  <si>
    <t xml:space="preserve">SUMINISTRO E INSTALACION DE DRIVER 96W 120V-277V 24V PARA ALIMENTACIÓN DE CINTA LED </t>
  </si>
  <si>
    <t xml:space="preserve">SUMINISTRO E INSTALACION DE DRIVER DE EMERGENCIA ELD07 8,5W INCLUIDA BATERIA </t>
  </si>
  <si>
    <t>AVISO SALIDA DE EMERGENCIA 90 E REF:5U080E3000</t>
  </si>
  <si>
    <t xml:space="preserve">BALA AURA 30W 0-10V 170X143X121 1-3800LM </t>
  </si>
  <si>
    <t xml:space="preserve">BALA MERCURIO HAL49 72X100X INCRUSTAR </t>
  </si>
  <si>
    <t>TOMA DOBLE CON POLO A TIERRA Y TAPA</t>
  </si>
  <si>
    <t>CABLE CU NO 3x12 AWG SINTOX PEHF LS  (CENTELSA) LIBRE DE HALOGENOS</t>
  </si>
  <si>
    <t>MTR</t>
  </si>
  <si>
    <t>LUMINARIA LED DE SOBREPONER EN PARED PARA INTERIOR</t>
  </si>
  <si>
    <t>ILUMINACION EXTERIOR</t>
  </si>
  <si>
    <t>LUMINARIA TIPO BALA DE PISO LED CON DRIVER INTEGRADO LED PISO DECO 9W</t>
  </si>
  <si>
    <t>POSTE 12X510 METALICO CON SOPORTE REDONDO PARA 4 REFLECTORES INCLUYE OBRA CIVIL PARA SOPORTE DE POSTE</t>
  </si>
  <si>
    <t>REFLECTOR LED 150W 12750lm CON ANGULO DE APERTURA 120°</t>
  </si>
  <si>
    <t>CONEXIÓN DESDE CAJA DE DERIVACION A REFLECTORES EN CABLE ENCAUCHETADO 3X12</t>
  </si>
  <si>
    <t>LUMINARIA LED DE SOBREPONER EN PARED PARA EXTERIOR</t>
  </si>
  <si>
    <t>TABLERO DE INTERRUPTORES PARA ILUMINACION EXTERNA DE 6 CTOS CON SISTEMA AUTOMATICO DE ENCENDIDO</t>
  </si>
  <si>
    <t xml:space="preserve">TOMAS NORMALES Y REGULADAS </t>
  </si>
  <si>
    <t>TOMA DOBLE CON POLO A TIERRA AISLADA Y TAPA COLOR NARANJA PARA RED REGULADA</t>
  </si>
  <si>
    <t>TOMA INDUSTRIAL 3P+T +N 220V PARA EQUIPO A.A. Y SERVICIOS COMUNES</t>
  </si>
  <si>
    <t xml:space="preserve">TOMA DE PARED HEMBRA  HDMI 2.0 INCLUYE TAPA Y CAJA </t>
  </si>
  <si>
    <t xml:space="preserve"> VOZ Y DATOS </t>
  </si>
  <si>
    <t>Salida sencilla de  datos. Incluye: cable F/UTP  categoría 6A LSZH, 65MTS X CABLE; face plate; 4 jack 6A; patch cord de  3 mtrs y troquel para salida en canaleta metalica.</t>
  </si>
  <si>
    <t>Rack de comunicaciones de 48 UR. Con extractor y multitoma</t>
  </si>
  <si>
    <t>Patch panel de 24 puertos categoria 6A Herraje</t>
  </si>
  <si>
    <t>Patch  Cord de administracion de 1,5 mtrs.</t>
  </si>
  <si>
    <t xml:space="preserve">Fibra optica OS2 12 hilos MONOMODO 10 Gigas incluye certificacion de los 12h </t>
  </si>
  <si>
    <t>Bandeja de fibra optica 1 unidad, incluye ODF, PIGTAIL y accessorios</t>
  </si>
  <si>
    <t>CABLE HDMI DE FIBRA OPTICA 2.0 4K 50M</t>
  </si>
  <si>
    <t>CABLE HDMI DE FIBRA OPTICA 2.0 4K 10M</t>
  </si>
  <si>
    <t xml:space="preserve">Patch Cord Cable HDMI 3M </t>
  </si>
  <si>
    <t>CERTIFICACIONES</t>
  </si>
  <si>
    <t>Certificacion de puntos de datos para CAT6A y garantia de cableado por 20años</t>
  </si>
  <si>
    <t>Certificacion RETIE de transformación, distribución y uso final</t>
  </si>
  <si>
    <t>Certificacion RETILAP</t>
  </si>
  <si>
    <t>SONIDO</t>
  </si>
  <si>
    <t xml:space="preserve">(AD-C6T-WH) Parlante para techo de guía de ondas DMT de 2 vías; Parlante de 6.5" resistente a la intemperie IP-54, Tweter titanio de 1"; 60W RMS a 16 ohm.  Respuesta en frecuencia de 63 Hz - 20kHz, cobertura cónica de 140°, sensitividad de 88 dB SPL 1w/1m  Caja acústica en acero Certificación UL1480 y UL2043 EN54-24 Tipo A. </t>
  </si>
  <si>
    <t>UN.</t>
  </si>
  <si>
    <t xml:space="preserve">(AD-S8T-BLK) Bafle para instalación en pared con Parlante 8" + Driver 1.4" de color negro. Potencia de 200W RMS.  Resp Frecuencia: 55Hz-20kHz. Sensitividad: 90 dB SPL. Dispersión de 105°. Incluye soporte que permite instalación en cualquier dirección e inclinación. Uso en Interiores o exteriores.  dimensiones en pulgadas (HWD) 17.3 × 10 × 9.9 </t>
  </si>
  <si>
    <t xml:space="preserve">(AD-S6T-BLK) Bafle para instalación en pared con Parl 6" + Driver 1"  Tweeter de cúpula de seda de 1 pulgada / bobina móvil de 1 pulgada, bocina cargadade color negro. Potencia de 150W RMS. . Respuesta Frecuencia: 60Hz-20kHz. Sensitividad: 89 dB SPL. Dispersión de 105°. Incluye soporte que permite instalación en cualquier dirección e inclinación. Uso en Interiores o exteriores. dimensiones 365 × 215 × 215 Campo libre, -10 dB desde la sensibilidad en el eje 
</t>
  </si>
  <si>
    <r>
      <t xml:space="preserve">(GX3) Amplificador de </t>
    </r>
    <r>
      <rPr>
        <sz val="9"/>
        <color indexed="8"/>
        <rFont val="Arial"/>
        <family val="2"/>
      </rPr>
      <t xml:space="preserve">2 canales, 350 watts/canal a 8Ω 8 ohms / 1 kHz (single channel driven), 500 watts/canal a 4Ω. Con sistema GuardRail™ protege automáticamente el amplificador y los altavoces de daños causados por el aumento de temperatura o sobrecarga sin necesidad de cancelar el espectáculo voltaje de ganancia 32.2 dB impedancia de entrada 32.2 dB, Controles de ganancia, 21 retenes
LED de CLIP rojo, proporcional, umbral de THD del 0.1%
LED de SEÑAL verde, umbral de 35 dB por debajo del recorte, dimensiones 89mm 483mm 257, aprobacion Cumple con UL, CE, RoHS / WEEE </t>
    </r>
  </si>
  <si>
    <t>TOUCHMIX-16. Mezclador digital de 16 canales mic/line y 2 canales estereo 120 valores predeterminados que incluyen configuraciones reales de sonido en vivo requerimiento de energia 85 W, 100-240 VCA, 50-60 Hz ruido de -126dbu  con 4 ecualizadores parametricos, compresor y compuertas en cada canal. Entrada Talkback. 6 auxiliares de salida para monitores, 2 estereo TRS y mezcla estereo con ecualizador grafico, limitador, delay y filtros selectivos. Pantalla de control touch a color de 6.1" x 3.5", administrable via wi-fi para equipos mobiles. con aprobacion UL, CE, FCC (Clase B), RoHSIncluye puerto USB para grabación. Procesador de efectos  que incluye Reverb, echo, delay, chorus. Multivoltaje.</t>
  </si>
  <si>
    <t>(PC260) Procesador de Audio basado en plataforma Core DSP. 2 entradas y 6 salidas en XLR balanceadas. 2 Entradas Digitales AES. Cada entrada tiene 5 bandas, EQ parametrico, EQ de 28 bandas grafico,  Compresor Limitador y Delay de 600 ms. Crosover con filtros de 6/12/18/24/48dB por octava Pantalla gráfica LCD de 192x32 dimension 44 x 482 x 295 mm, Hasta 600 ms de tiempo de retraso en cada ENTRADA y SALIDA</t>
  </si>
  <si>
    <t>(S12AUS) Subwoofer construido en poliuretano.Configuración acústica de HYBRID BAND PASS (HBS) respuesta 43 Hz - 160 Hz max SPL 127dB .Etapa de potencia clase D con SMPS. X-Over integrado de 2 canales para operaciones individuales o 2 + 1, Subwoofer de 12’’, 600W dimensiones 360x500x520 mm</t>
  </si>
  <si>
    <t>(BLX24R/SM58-H9) Micrófono dinámico unidireccional (de cardioide) inalambrico de Mano y base receptora  chasis de metal Diversificado con pantalla LCD y antenas removibles, montaje para RACK. 4 Bandas de 24MHz. 12 canales compatibles. Rango de operacion a linea de vista 91.4 m. Escaneo inteligente de frecuencias. Respuesta Frecuencia: 45Hz-15kHz. Trabaja con 2 pilas AA con duración de 14 horas aproximadamente</t>
  </si>
  <si>
    <t xml:space="preserve">(BLX14R/W85-H9) Micrófono inalambrico de solapa y base receptora de chasis de metal Diversificado con pantalla LCD y antenas removibles. 4 Bandas de 24MHz. 12 canales compatibles. Rango de operacion a linea de vista 91.4 m. Escaneo inteligente de frecuencias. Respuesta  Frecuencia: 45Hz-15kHz. Trabaja con 2 pilas AA con duración de 14 horas aprox.  </t>
  </si>
  <si>
    <t xml:space="preserve">CATAPULT MINI RX. Receptor Snake de audio  respuesta de frecuencia 7Hz - 20KHz, total armonico . 0.0005% 1KHz minima impedancia 100ΩCOMPACTO de 4 canales que le permite recibir señales de audio analógicas a través de un cable de par trenzado blindado Cat 5 o Cat 6 estándar. </t>
  </si>
  <si>
    <t>CATAPULT MINI TX. Transmisor Snake de audio construccion de 16 gauge steel chassis &amp; outer shell maxima entrada +35dBu rango dinamico 140dBCOMPACTO de 4 canales que le permite recibir señales de audio analógicas a través de un cable de par trenzado blindado Cat 5 o Cat 6 estándar</t>
  </si>
  <si>
    <t>M-8x2. Acondicionador de energia estándar cable de alimentacion 6 pies cautivo, 14 AWG, con conector Edison de 3 conductores Protección estándar contra picos y sobretensiones clasificacion de filtracion Mayor que 23dB, 200Khz a 10 Mhz 9 salidas (1 frontal), 15 Amp conformidad cTUVus</t>
  </si>
  <si>
    <t>(CVL-B/C-TQG) Microfono Alámbrico cardioide que proporciona una calidad y una reproducción vocal superiores. Incluye paravientos, para reducción de sonidos bruscos, viento y respiración. Conector TA4F(TQG). Incluye soporte para instalación en atril.</t>
  </si>
  <si>
    <t xml:space="preserve">Base micrófono para mesa. </t>
  </si>
  <si>
    <t>Base micrófono para piso</t>
  </si>
  <si>
    <t>Instalación, calibración del sistema y puesta a punto</t>
  </si>
  <si>
    <t>GLOBAL</t>
  </si>
  <si>
    <t>ADMINISTRACION</t>
  </si>
  <si>
    <t>IMPREVISTOS</t>
  </si>
  <si>
    <t>UTILIDAD</t>
  </si>
  <si>
    <t>IVA sobre utilidad</t>
  </si>
  <si>
    <t>ANEXO No.2</t>
  </si>
  <si>
    <t>1.1</t>
  </si>
  <si>
    <t>1.2</t>
  </si>
  <si>
    <t>2.1</t>
  </si>
  <si>
    <t>3.1</t>
  </si>
  <si>
    <t>3.2</t>
  </si>
  <si>
    <t>3.3</t>
  </si>
  <si>
    <t>3.4</t>
  </si>
  <si>
    <t>3.5</t>
  </si>
  <si>
    <t>3.6</t>
  </si>
  <si>
    <t>3.7</t>
  </si>
  <si>
    <t>3.8</t>
  </si>
  <si>
    <t>4.1</t>
  </si>
  <si>
    <t>4.2</t>
  </si>
  <si>
    <t>4.3</t>
  </si>
  <si>
    <t>4.4</t>
  </si>
  <si>
    <t>5.1</t>
  </si>
  <si>
    <t>5.2</t>
  </si>
  <si>
    <t>6.1</t>
  </si>
  <si>
    <t>6.2</t>
  </si>
  <si>
    <t>6.3</t>
  </si>
  <si>
    <t>6.4</t>
  </si>
  <si>
    <t>6.5</t>
  </si>
  <si>
    <t>6.6</t>
  </si>
  <si>
    <t>6.7</t>
  </si>
  <si>
    <t>6.8</t>
  </si>
  <si>
    <t>6.9</t>
  </si>
  <si>
    <t>6.11</t>
  </si>
  <si>
    <t>6.12</t>
  </si>
  <si>
    <t>7.1</t>
  </si>
  <si>
    <t>7.2</t>
  </si>
  <si>
    <t>7.3</t>
  </si>
  <si>
    <t>7.4</t>
  </si>
  <si>
    <t>7.5</t>
  </si>
  <si>
    <t>7.6</t>
  </si>
  <si>
    <t>7.7</t>
  </si>
  <si>
    <t>7.8</t>
  </si>
  <si>
    <t>8.1</t>
  </si>
  <si>
    <t>8.2</t>
  </si>
  <si>
    <t>8.3</t>
  </si>
  <si>
    <t>8.4</t>
  </si>
  <si>
    <t>8.5</t>
  </si>
  <si>
    <t>8.6</t>
  </si>
  <si>
    <t>8.7</t>
  </si>
  <si>
    <t>9.1</t>
  </si>
  <si>
    <t>9.2</t>
  </si>
  <si>
    <t>9.3</t>
  </si>
  <si>
    <t>9.4</t>
  </si>
  <si>
    <t>9.5</t>
  </si>
  <si>
    <t>9.6</t>
  </si>
  <si>
    <t>9.7</t>
  </si>
  <si>
    <t>10.1</t>
  </si>
  <si>
    <t>10.2</t>
  </si>
  <si>
    <t>10.3</t>
  </si>
  <si>
    <t>10.4</t>
  </si>
  <si>
    <t>10.5</t>
  </si>
  <si>
    <t>10.6</t>
  </si>
  <si>
    <t>11.1</t>
  </si>
  <si>
    <t>11.2</t>
  </si>
  <si>
    <t>11.3</t>
  </si>
  <si>
    <t>11.4</t>
  </si>
  <si>
    <t>12.1</t>
  </si>
  <si>
    <t>12.2</t>
  </si>
  <si>
    <t>12.3</t>
  </si>
  <si>
    <t>12.4</t>
  </si>
  <si>
    <t>12.5</t>
  </si>
  <si>
    <t>12.6</t>
  </si>
  <si>
    <t>12.7</t>
  </si>
  <si>
    <t>12.8</t>
  </si>
  <si>
    <t>13.1</t>
  </si>
  <si>
    <t>13.2</t>
  </si>
  <si>
    <t>13.3</t>
  </si>
  <si>
    <t>13.4</t>
  </si>
  <si>
    <t>13.5</t>
  </si>
  <si>
    <t>13.6</t>
  </si>
  <si>
    <t>13.7</t>
  </si>
  <si>
    <t>13.8</t>
  </si>
  <si>
    <t>13.9</t>
  </si>
  <si>
    <t>13.11</t>
  </si>
  <si>
    <t>14.1</t>
  </si>
  <si>
    <t>14.2</t>
  </si>
  <si>
    <t>15.1</t>
  </si>
  <si>
    <t>15.2</t>
  </si>
  <si>
    <t>15.3</t>
  </si>
  <si>
    <t>15.4</t>
  </si>
  <si>
    <t>15.5</t>
  </si>
  <si>
    <t>15.6</t>
  </si>
  <si>
    <t>15.7</t>
  </si>
  <si>
    <t>15.8</t>
  </si>
  <si>
    <t>15.9</t>
  </si>
  <si>
    <t>15.11</t>
  </si>
  <si>
    <t>15.12</t>
  </si>
  <si>
    <t>16.1</t>
  </si>
  <si>
    <t>16.2</t>
  </si>
  <si>
    <t>16.3</t>
  </si>
  <si>
    <t>16.4</t>
  </si>
  <si>
    <t>16.5</t>
  </si>
  <si>
    <t>16.6</t>
  </si>
  <si>
    <t>16.7</t>
  </si>
  <si>
    <t>16.8</t>
  </si>
  <si>
    <t>16.9</t>
  </si>
  <si>
    <t>16.11</t>
  </si>
  <si>
    <t>16.12</t>
  </si>
  <si>
    <t>17.1</t>
  </si>
  <si>
    <t>17.2</t>
  </si>
  <si>
    <t>17.3</t>
  </si>
  <si>
    <t>17.4</t>
  </si>
  <si>
    <t>17.5</t>
  </si>
  <si>
    <t>17.6</t>
  </si>
  <si>
    <t>17.7</t>
  </si>
  <si>
    <t>17.8</t>
  </si>
  <si>
    <t>17.9</t>
  </si>
  <si>
    <t>18.1</t>
  </si>
  <si>
    <t>18.2</t>
  </si>
  <si>
    <t>18.3</t>
  </si>
  <si>
    <t>18.4</t>
  </si>
  <si>
    <t>18.5</t>
  </si>
  <si>
    <t>18.6</t>
  </si>
  <si>
    <t>18.7</t>
  </si>
  <si>
    <t>18.8</t>
  </si>
  <si>
    <t>18.9</t>
  </si>
  <si>
    <t>18.11</t>
  </si>
  <si>
    <t>18.12</t>
  </si>
  <si>
    <t>19.1</t>
  </si>
  <si>
    <t>19.2</t>
  </si>
  <si>
    <t>19.3</t>
  </si>
  <si>
    <t>19.4</t>
  </si>
  <si>
    <t>19.5</t>
  </si>
  <si>
    <t>19.6</t>
  </si>
  <si>
    <t>19.7</t>
  </si>
  <si>
    <t>20.1</t>
  </si>
  <si>
    <t>20.2</t>
  </si>
  <si>
    <t>20.3</t>
  </si>
  <si>
    <t>20.4</t>
  </si>
  <si>
    <t>20.5</t>
  </si>
  <si>
    <t>20.6</t>
  </si>
  <si>
    <t>21.1</t>
  </si>
  <si>
    <t>21.2</t>
  </si>
  <si>
    <t>21.3</t>
  </si>
  <si>
    <t>21.4</t>
  </si>
  <si>
    <t>21.5</t>
  </si>
  <si>
    <t>21.6</t>
  </si>
  <si>
    <t>21.7</t>
  </si>
  <si>
    <t>21.8</t>
  </si>
  <si>
    <t>21.9</t>
  </si>
  <si>
    <t>22.1</t>
  </si>
  <si>
    <t>22.2</t>
  </si>
  <si>
    <t>22.3</t>
  </si>
  <si>
    <t>23.1</t>
  </si>
  <si>
    <t>23.2</t>
  </si>
  <si>
    <t>23.3</t>
  </si>
  <si>
    <t>23.4</t>
  </si>
  <si>
    <t>23.5</t>
  </si>
  <si>
    <t>23.6</t>
  </si>
  <si>
    <t>23.7</t>
  </si>
  <si>
    <t>23.8</t>
  </si>
  <si>
    <t>23.9</t>
  </si>
  <si>
    <t>23.11</t>
  </si>
  <si>
    <t>23.12</t>
  </si>
  <si>
    <t>23.13</t>
  </si>
  <si>
    <t>23.14</t>
  </si>
  <si>
    <t>23.15</t>
  </si>
  <si>
    <t>23.16</t>
  </si>
  <si>
    <t xml:space="preserve">CERRAMIENTO EN MALLA ESLABONADA  CON TUBERIA DE 1 3/4", DE 2,4M DE ALTO  (incluye puerta de acceso) </t>
  </si>
  <si>
    <t>15.10</t>
  </si>
  <si>
    <t xml:space="preserve">SUMINISTRO E INSTALACIÓN DE CORAZA AMERICANA 2" </t>
  </si>
  <si>
    <t>ACOMETIDA A EQUIPO DE AIRE ACONDICIONADO EN 3X4 AWG +1X4+1X4 CU SINTOX LIBRE DE HALOGENOS</t>
  </si>
  <si>
    <t xml:space="preserve">CONEXIÓN DE LUMINARIA A TOMA EN CABLE ENCAUCHETADO 3X16 AWG CON CLAVIJA CON POLO A TIERRA </t>
  </si>
  <si>
    <t>18.13</t>
  </si>
  <si>
    <t>TABLERO DE INTERRUPTORES PARA ILUMINACION INTERNA DE 6 CTOS</t>
  </si>
  <si>
    <t>LUMINARIA EXTERIOR LED EN POSTE DE 2" X 3M SOBRE PEDESTAL</t>
  </si>
  <si>
    <t>TOMA DOBLE CON POLO A TIERRA Y TAPA DE 15Amp</t>
  </si>
  <si>
    <t xml:space="preserve">TOMA DOBLE CON POLO A TIERRA  NEMA 5-15R PARA USO EXTERIOR </t>
  </si>
  <si>
    <t>Switch de comunicación 24 puertos  Marca CISCO Referencia 9300 ( 24 P Giga + 2 x SFP )  + 2 modulo para fibra  1000 SX SFP _LC + 2 patch cord de fibra optica LC-LC Fibra Monomodo. Licencia LAN BASE</t>
  </si>
  <si>
    <t>UNIDAD MEDIDA</t>
  </si>
  <si>
    <t>COSTO DIRECTO</t>
  </si>
  <si>
    <t>TOTAL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</si>
</sst>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164" formatCode="0.0"/>
    <numFmt numFmtId="165" formatCode="&quot;$&quot;\ #,##0"/>
    <numFmt numFmtId="166" formatCode="#,##0.0"/>
    <numFmt numFmtId="167" formatCode="0.0%"/>
    <numFmt numFmtId="168" formatCode="_(&quot;$&quot;\ * #,##0.00_);_(&quot;$&quot;\ * \(#,##0.00\);_(&quot;$&quot;\ * &quot;-&quot;??_);_(@_)"/>
  </numFmts>
  <fonts count="11" x14ac:knownFonts="1">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sz val="9"/>
      <color rgb="FF000000"/>
      <name val="Arial"/>
      <family val="2"/>
    </font>
    <font>
      <b/>
      <sz val="9"/>
      <color rgb="FF000000"/>
      <name val="Arial"/>
      <family val="2"/>
    </font>
    <font>
      <sz val="9"/>
      <color indexed="8"/>
      <name val="Arial"/>
      <family val="2"/>
    </font>
    <font>
      <sz val="9"/>
      <color theme="1"/>
      <name val="Arial"/>
      <family val="2"/>
    </font>
    <font>
      <b/>
      <sz val="9"/>
      <color theme="1"/>
      <name val="Arial"/>
      <family val="2"/>
    </font>
    <font>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8" fontId="1" fillId="0" borderId="0" applyFont="0" applyFill="0" applyBorder="0" applyAlignment="0" applyProtection="0"/>
    <xf numFmtId="42" fontId="1" fillId="0" borderId="0" applyFont="0" applyFill="0" applyBorder="0" applyAlignment="0" applyProtection="0"/>
    <xf numFmtId="0" fontId="2" fillId="0" borderId="0"/>
  </cellStyleXfs>
  <cellXfs count="83">
    <xf numFmtId="0" fontId="0" fillId="0" borderId="0" xfId="0"/>
    <xf numFmtId="0" fontId="3" fillId="2" borderId="1" xfId="3" applyFont="1" applyFill="1" applyBorder="1" applyAlignment="1">
      <alignment horizontal="center"/>
    </xf>
    <xf numFmtId="0" fontId="3" fillId="2" borderId="1" xfId="0" applyFont="1" applyFill="1" applyBorder="1" applyAlignment="1">
      <alignment vertical="center" wrapText="1"/>
    </xf>
    <xf numFmtId="0" fontId="3" fillId="2" borderId="1" xfId="3" applyFont="1" applyFill="1" applyBorder="1" applyAlignment="1">
      <alignment vertical="justify"/>
    </xf>
    <xf numFmtId="164" fontId="3" fillId="2" borderId="1" xfId="3" applyNumberFormat="1" applyFont="1" applyFill="1" applyBorder="1" applyAlignment="1">
      <alignment horizontal="center" vertical="center"/>
    </xf>
    <xf numFmtId="42" fontId="3" fillId="2" borderId="1" xfId="2" applyFont="1" applyFill="1" applyBorder="1" applyAlignment="1">
      <alignment horizontal="center" vertical="top" wrapText="1"/>
    </xf>
    <xf numFmtId="4" fontId="3" fillId="2" borderId="1" xfId="3" applyNumberFormat="1" applyFont="1" applyFill="1" applyBorder="1" applyAlignment="1">
      <alignment horizontal="center" vertical="top" wrapText="1"/>
    </xf>
    <xf numFmtId="0" fontId="4" fillId="2" borderId="1" xfId="3" applyFont="1" applyFill="1" applyBorder="1" applyAlignment="1">
      <alignment horizontal="center"/>
    </xf>
    <xf numFmtId="0" fontId="4" fillId="2" borderId="1" xfId="3" applyFont="1" applyFill="1" applyBorder="1"/>
    <xf numFmtId="164" fontId="3" fillId="2" borderId="1" xfId="3" applyNumberFormat="1" applyFont="1" applyFill="1" applyBorder="1" applyAlignment="1">
      <alignment horizontal="center"/>
    </xf>
    <xf numFmtId="42" fontId="3" fillId="2" borderId="1" xfId="2" applyFont="1" applyFill="1" applyBorder="1" applyAlignment="1">
      <alignment horizontal="center"/>
    </xf>
    <xf numFmtId="0" fontId="3" fillId="2" borderId="1" xfId="0" applyFont="1" applyFill="1" applyBorder="1" applyAlignment="1">
      <alignment horizontal="center"/>
    </xf>
    <xf numFmtId="164" fontId="3" fillId="2" borderId="1" xfId="0" applyNumberFormat="1" applyFont="1" applyFill="1" applyBorder="1" applyAlignment="1">
      <alignment horizontal="center" wrapText="1"/>
    </xf>
    <xf numFmtId="42" fontId="3" fillId="2" borderId="1" xfId="2" applyFont="1" applyFill="1" applyBorder="1" applyAlignment="1">
      <alignment horizontal="center" vertical="center"/>
    </xf>
    <xf numFmtId="165" fontId="3" fillId="2" borderId="1" xfId="0" applyNumberFormat="1" applyFont="1" applyFill="1" applyBorder="1" applyAlignment="1">
      <alignment horizontal="center" vertical="center"/>
    </xf>
    <xf numFmtId="166" fontId="3" fillId="2" borderId="1" xfId="0" applyNumberFormat="1" applyFont="1" applyFill="1" applyBorder="1" applyAlignment="1">
      <alignment horizontal="center" vertical="center"/>
    </xf>
    <xf numFmtId="0" fontId="5" fillId="2" borderId="1" xfId="0" applyFont="1" applyFill="1" applyBorder="1" applyAlignment="1">
      <alignment vertical="center" wrapText="1"/>
    </xf>
    <xf numFmtId="164" fontId="3" fillId="2" borderId="1" xfId="0" applyNumberFormat="1" applyFont="1" applyFill="1" applyBorder="1" applyAlignment="1">
      <alignment horizontal="center" vertical="center"/>
    </xf>
    <xf numFmtId="0" fontId="4" fillId="2" borderId="1" xfId="0" applyFont="1" applyFill="1" applyBorder="1" applyAlignment="1">
      <alignment horizontal="center"/>
    </xf>
    <xf numFmtId="0" fontId="4" fillId="2" borderId="1" xfId="0" applyFont="1" applyFill="1" applyBorder="1" applyAlignment="1">
      <alignment vertical="center" wrapText="1"/>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center"/>
    </xf>
    <xf numFmtId="166" fontId="4" fillId="2" borderId="1" xfId="0" applyNumberFormat="1" applyFont="1" applyFill="1" applyBorder="1" applyAlignment="1">
      <alignment horizontal="center" vertical="center"/>
    </xf>
    <xf numFmtId="0" fontId="6" fillId="2" borderId="1" xfId="0" applyFont="1" applyFill="1" applyBorder="1" applyAlignment="1">
      <alignment vertical="center" wrapText="1"/>
    </xf>
    <xf numFmtId="2"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2" fontId="3" fillId="2" borderId="1" xfId="3" applyNumberFormat="1" applyFont="1" applyFill="1" applyBorder="1" applyAlignment="1">
      <alignment horizontal="center"/>
    </xf>
    <xf numFmtId="0" fontId="3" fillId="2" borderId="1" xfId="0" applyFont="1" applyFill="1" applyBorder="1" applyAlignment="1">
      <alignment horizontal="left" vertical="center" wrapText="1"/>
    </xf>
    <xf numFmtId="42" fontId="7" fillId="2" borderId="1" xfId="2" applyFont="1" applyFill="1" applyBorder="1" applyAlignment="1">
      <alignment horizontal="center" vertical="center" wrapText="1"/>
    </xf>
    <xf numFmtId="0" fontId="5" fillId="2" borderId="1" xfId="0" applyFont="1" applyFill="1" applyBorder="1" applyAlignment="1">
      <alignment horizontal="center" vertical="center" wrapText="1"/>
    </xf>
    <xf numFmtId="42" fontId="5" fillId="2" borderId="1" xfId="2" applyFont="1" applyFill="1" applyBorder="1" applyAlignment="1">
      <alignment vertical="center" wrapText="1"/>
    </xf>
    <xf numFmtId="164"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65" fontId="3" fillId="2" borderId="1" xfId="3" applyNumberFormat="1" applyFont="1" applyFill="1" applyBorder="1" applyAlignment="1">
      <alignment horizontal="center"/>
    </xf>
    <xf numFmtId="0" fontId="3" fillId="0" borderId="1" xfId="0" applyFont="1" applyBorder="1" applyAlignment="1">
      <alignment horizontal="justify" vertical="center" wrapText="1"/>
    </xf>
    <xf numFmtId="0" fontId="8" fillId="0" borderId="1" xfId="0" applyFont="1" applyBorder="1"/>
    <xf numFmtId="0" fontId="3"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3" fillId="3" borderId="1" xfId="0" applyFont="1" applyFill="1" applyBorder="1" applyAlignment="1">
      <alignment horizontal="justify" vertical="center" wrapText="1"/>
    </xf>
    <xf numFmtId="0" fontId="8" fillId="0" borderId="1" xfId="0" applyFont="1" applyBorder="1" applyAlignment="1">
      <alignment wrapText="1"/>
    </xf>
    <xf numFmtId="167" fontId="3" fillId="2" borderId="1" xfId="0" applyNumberFormat="1" applyFont="1" applyFill="1" applyBorder="1" applyAlignment="1">
      <alignment vertical="center"/>
    </xf>
    <xf numFmtId="165" fontId="3" fillId="2" borderId="1" xfId="0" applyNumberFormat="1" applyFont="1" applyFill="1" applyBorder="1" applyAlignment="1">
      <alignment horizontal="right" vertical="center" wrapText="1"/>
    </xf>
    <xf numFmtId="9" fontId="3" fillId="2" borderId="1" xfId="0" applyNumberFormat="1" applyFont="1" applyFill="1" applyBorder="1" applyAlignment="1">
      <alignment vertical="center"/>
    </xf>
    <xf numFmtId="165" fontId="4" fillId="2" borderId="1" xfId="0" applyNumberFormat="1" applyFont="1" applyFill="1" applyBorder="1"/>
    <xf numFmtId="0" fontId="3" fillId="2" borderId="1" xfId="3"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0" xfId="3" applyFont="1" applyFill="1" applyBorder="1" applyAlignment="1">
      <alignment horizontal="center"/>
    </xf>
    <xf numFmtId="42" fontId="3" fillId="2" borderId="0" xfId="2" applyFont="1" applyFill="1" applyBorder="1" applyAlignment="1">
      <alignment horizontal="center"/>
    </xf>
    <xf numFmtId="164" fontId="3" fillId="2" borderId="0" xfId="3" applyNumberFormat="1" applyFont="1" applyFill="1" applyBorder="1" applyAlignment="1">
      <alignment horizontal="center"/>
    </xf>
    <xf numFmtId="165" fontId="3" fillId="2" borderId="0" xfId="3" applyNumberFormat="1" applyFont="1" applyFill="1" applyBorder="1" applyAlignment="1">
      <alignment horizontal="center"/>
    </xf>
    <xf numFmtId="0" fontId="3" fillId="2" borderId="0" xfId="3" applyFont="1" applyFill="1" applyBorder="1" applyAlignment="1">
      <alignment horizontal="right"/>
    </xf>
    <xf numFmtId="9" fontId="3" fillId="2" borderId="0" xfId="2" applyNumberFormat="1" applyFont="1" applyFill="1" applyBorder="1" applyAlignment="1">
      <alignment horizontal="center"/>
    </xf>
    <xf numFmtId="165" fontId="3" fillId="2" borderId="0" xfId="3" applyNumberFormat="1" applyFont="1" applyFill="1" applyBorder="1" applyAlignment="1">
      <alignment horizontal="right"/>
    </xf>
    <xf numFmtId="165" fontId="4" fillId="2" borderId="0" xfId="2" applyNumberFormat="1" applyFont="1" applyFill="1" applyBorder="1" applyAlignment="1">
      <alignment horizontal="right"/>
    </xf>
    <xf numFmtId="42" fontId="3" fillId="2" borderId="0" xfId="2" applyFont="1" applyFill="1" applyBorder="1" applyAlignment="1">
      <alignment horizontal="right"/>
    </xf>
    <xf numFmtId="0" fontId="8" fillId="2" borderId="0" xfId="0" applyFont="1" applyFill="1" applyBorder="1" applyAlignment="1">
      <alignment horizontal="justify" vertical="center"/>
    </xf>
    <xf numFmtId="0" fontId="4" fillId="2" borderId="0" xfId="3" applyFont="1" applyFill="1" applyBorder="1" applyAlignment="1">
      <alignment horizontal="center" vertical="center"/>
    </xf>
    <xf numFmtId="42" fontId="4" fillId="2" borderId="0" xfId="2" applyFont="1" applyFill="1" applyBorder="1" applyAlignment="1">
      <alignment vertical="center"/>
    </xf>
    <xf numFmtId="0" fontId="3" fillId="2" borderId="0" xfId="3" applyFont="1" applyFill="1" applyBorder="1"/>
    <xf numFmtId="165" fontId="4" fillId="2" borderId="0" xfId="3" applyNumberFormat="1" applyFont="1" applyFill="1" applyBorder="1" applyAlignment="1">
      <alignment horizontal="right"/>
    </xf>
    <xf numFmtId="0" fontId="9" fillId="2" borderId="0" xfId="0" applyFont="1" applyFill="1" applyBorder="1" applyAlignment="1">
      <alignment horizontal="center" vertical="center" wrapText="1"/>
    </xf>
    <xf numFmtId="0" fontId="8" fillId="2" borderId="0" xfId="0" applyFont="1" applyFill="1" applyBorder="1" applyAlignment="1">
      <alignment vertical="center" wrapText="1"/>
    </xf>
    <xf numFmtId="165" fontId="8" fillId="2" borderId="0" xfId="1" applyNumberFormat="1" applyFont="1" applyFill="1" applyBorder="1" applyAlignment="1">
      <alignment horizontal="center" vertical="center"/>
    </xf>
    <xf numFmtId="165" fontId="8" fillId="2" borderId="0" xfId="0" applyNumberFormat="1" applyFont="1" applyFill="1" applyBorder="1"/>
    <xf numFmtId="42" fontId="3" fillId="2" borderId="0" xfId="3" applyNumberFormat="1" applyFont="1" applyFill="1" applyBorder="1" applyAlignment="1">
      <alignment horizontal="center"/>
    </xf>
    <xf numFmtId="0" fontId="10" fillId="2" borderId="0" xfId="3" applyFont="1" applyFill="1" applyBorder="1" applyAlignment="1">
      <alignment horizontal="right"/>
    </xf>
    <xf numFmtId="0" fontId="10" fillId="2" borderId="0" xfId="3" applyFont="1" applyFill="1" applyBorder="1" applyAlignment="1">
      <alignment horizontal="center"/>
    </xf>
    <xf numFmtId="164" fontId="10" fillId="2" borderId="0" xfId="3" applyNumberFormat="1" applyFont="1" applyFill="1" applyBorder="1" applyAlignment="1">
      <alignment horizontal="center"/>
    </xf>
    <xf numFmtId="42" fontId="10" fillId="2" borderId="0" xfId="2" applyFont="1" applyFill="1" applyBorder="1" applyAlignment="1">
      <alignment horizontal="center"/>
    </xf>
    <xf numFmtId="42" fontId="10" fillId="2" borderId="0" xfId="2" applyFont="1" applyFill="1" applyBorder="1" applyAlignment="1">
      <alignment horizontal="right"/>
    </xf>
    <xf numFmtId="3" fontId="3" fillId="2" borderId="1" xfId="0" applyNumberFormat="1" applyFont="1" applyFill="1" applyBorder="1" applyAlignment="1">
      <alignment horizontal="center" vertical="center"/>
    </xf>
    <xf numFmtId="165" fontId="4" fillId="2" borderId="1" xfId="0" applyNumberFormat="1" applyFont="1" applyFill="1" applyBorder="1" applyAlignment="1">
      <alignment horizontal="right" vertical="center" wrapText="1"/>
    </xf>
    <xf numFmtId="0" fontId="8" fillId="0" borderId="1" xfId="0" applyFont="1" applyBorder="1" applyAlignment="1">
      <alignment horizontal="center"/>
    </xf>
    <xf numFmtId="0" fontId="3" fillId="2" borderId="1" xfId="3"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2" fontId="3" fillId="2" borderId="1" xfId="2"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right" vertical="center"/>
    </xf>
    <xf numFmtId="0" fontId="4" fillId="2" borderId="1" xfId="0" applyFont="1" applyFill="1" applyBorder="1" applyAlignment="1">
      <alignment horizontal="right" vertical="center" wrapText="1"/>
    </xf>
    <xf numFmtId="0" fontId="6" fillId="2" borderId="1" xfId="0" applyFont="1" applyFill="1" applyBorder="1" applyAlignment="1">
      <alignment horizontal="center" vertical="center" wrapText="1"/>
    </xf>
  </cellXfs>
  <cellStyles count="4">
    <cellStyle name="Moneda" xfId="1" builtinId="4"/>
    <cellStyle name="Moneda [0]" xfId="2" builtinId="7"/>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426944</xdr:colOff>
      <xdr:row>2</xdr:row>
      <xdr:rowOff>276225</xdr:rowOff>
    </xdr:to>
    <xdr:pic>
      <xdr:nvPicPr>
        <xdr:cNvPr id="2" name="Picture 158" descr="Planeación">
          <a:extLst>
            <a:ext uri="{FF2B5EF4-FFF2-40B4-BE49-F238E27FC236}">
              <a16:creationId xmlns:a16="http://schemas.microsoft.com/office/drawing/2014/main" id="{9569A2C2-AC67-4E61-9A3D-7AF7D80EC60F}"/>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r="-1746" b="17661"/>
        <a:stretch>
          <a:fillRect/>
        </a:stretch>
      </xdr:blipFill>
      <xdr:spPr bwMode="auto">
        <a:xfrm>
          <a:off x="7844" y="0"/>
          <a:ext cx="1920688" cy="58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6"/>
  <sheetViews>
    <sheetView tabSelected="1" view="pageBreakPreview" topLeftCell="A196" zoomScaleNormal="140" zoomScaleSheetLayoutView="100" workbookViewId="0">
      <selection activeCell="B188" sqref="B188"/>
    </sheetView>
  </sheetViews>
  <sheetFormatPr baseColWidth="10" defaultRowHeight="12" x14ac:dyDescent="0.2"/>
  <cols>
    <col min="1" max="1" width="11.7109375" style="48" customWidth="1"/>
    <col min="2" max="2" width="69.7109375" style="60" customWidth="1"/>
    <col min="3" max="3" width="15.5703125" style="48" customWidth="1"/>
    <col min="4" max="4" width="14.7109375" style="50" customWidth="1"/>
    <col min="5" max="5" width="18" style="49" customWidth="1"/>
    <col min="6" max="6" width="22.140625" style="48" customWidth="1"/>
    <col min="7" max="65" width="11.42578125" style="48"/>
    <col min="66" max="66" width="15.28515625" style="48" customWidth="1"/>
    <col min="67" max="67" width="69.7109375" style="48" customWidth="1"/>
    <col min="68" max="68" width="6.7109375" style="48" customWidth="1"/>
    <col min="69" max="69" width="13.140625" style="48" customWidth="1"/>
    <col min="70" max="70" width="14.140625" style="48" customWidth="1"/>
    <col min="71" max="71" width="21.140625" style="48" customWidth="1"/>
    <col min="72" max="72" width="12.28515625" style="48" customWidth="1"/>
    <col min="73" max="321" width="11.42578125" style="48"/>
    <col min="322" max="322" width="15.28515625" style="48" customWidth="1"/>
    <col min="323" max="323" width="69.7109375" style="48" customWidth="1"/>
    <col min="324" max="324" width="6.7109375" style="48" customWidth="1"/>
    <col min="325" max="325" width="13.140625" style="48" customWidth="1"/>
    <col min="326" max="326" width="14.140625" style="48" customWidth="1"/>
    <col min="327" max="327" width="21.140625" style="48" customWidth="1"/>
    <col min="328" max="328" width="12.28515625" style="48" customWidth="1"/>
    <col min="329" max="577" width="11.42578125" style="48"/>
    <col min="578" max="578" width="15.28515625" style="48" customWidth="1"/>
    <col min="579" max="579" width="69.7109375" style="48" customWidth="1"/>
    <col min="580" max="580" width="6.7109375" style="48" customWidth="1"/>
    <col min="581" max="581" width="13.140625" style="48" customWidth="1"/>
    <col min="582" max="582" width="14.140625" style="48" customWidth="1"/>
    <col min="583" max="583" width="21.140625" style="48" customWidth="1"/>
    <col min="584" max="584" width="12.28515625" style="48" customWidth="1"/>
    <col min="585" max="833" width="11.42578125" style="48"/>
    <col min="834" max="834" width="15.28515625" style="48" customWidth="1"/>
    <col min="835" max="835" width="69.7109375" style="48" customWidth="1"/>
    <col min="836" max="836" width="6.7109375" style="48" customWidth="1"/>
    <col min="837" max="837" width="13.140625" style="48" customWidth="1"/>
    <col min="838" max="838" width="14.140625" style="48" customWidth="1"/>
    <col min="839" max="839" width="21.140625" style="48" customWidth="1"/>
    <col min="840" max="840" width="12.28515625" style="48" customWidth="1"/>
    <col min="841" max="1089" width="11.42578125" style="48"/>
    <col min="1090" max="1090" width="15.28515625" style="48" customWidth="1"/>
    <col min="1091" max="1091" width="69.7109375" style="48" customWidth="1"/>
    <col min="1092" max="1092" width="6.7109375" style="48" customWidth="1"/>
    <col min="1093" max="1093" width="13.140625" style="48" customWidth="1"/>
    <col min="1094" max="1094" width="14.140625" style="48" customWidth="1"/>
    <col min="1095" max="1095" width="21.140625" style="48" customWidth="1"/>
    <col min="1096" max="1096" width="12.28515625" style="48" customWidth="1"/>
    <col min="1097" max="1345" width="11.42578125" style="48"/>
    <col min="1346" max="1346" width="15.28515625" style="48" customWidth="1"/>
    <col min="1347" max="1347" width="69.7109375" style="48" customWidth="1"/>
    <col min="1348" max="1348" width="6.7109375" style="48" customWidth="1"/>
    <col min="1349" max="1349" width="13.140625" style="48" customWidth="1"/>
    <col min="1350" max="1350" width="14.140625" style="48" customWidth="1"/>
    <col min="1351" max="1351" width="21.140625" style="48" customWidth="1"/>
    <col min="1352" max="1352" width="12.28515625" style="48" customWidth="1"/>
    <col min="1353" max="1601" width="11.42578125" style="48"/>
    <col min="1602" max="1602" width="15.28515625" style="48" customWidth="1"/>
    <col min="1603" max="1603" width="69.7109375" style="48" customWidth="1"/>
    <col min="1604" max="1604" width="6.7109375" style="48" customWidth="1"/>
    <col min="1605" max="1605" width="13.140625" style="48" customWidth="1"/>
    <col min="1606" max="1606" width="14.140625" style="48" customWidth="1"/>
    <col min="1607" max="1607" width="21.140625" style="48" customWidth="1"/>
    <col min="1608" max="1608" width="12.28515625" style="48" customWidth="1"/>
    <col min="1609" max="1857" width="11.42578125" style="48"/>
    <col min="1858" max="1858" width="15.28515625" style="48" customWidth="1"/>
    <col min="1859" max="1859" width="69.7109375" style="48" customWidth="1"/>
    <col min="1860" max="1860" width="6.7109375" style="48" customWidth="1"/>
    <col min="1861" max="1861" width="13.140625" style="48" customWidth="1"/>
    <col min="1862" max="1862" width="14.140625" style="48" customWidth="1"/>
    <col min="1863" max="1863" width="21.140625" style="48" customWidth="1"/>
    <col min="1864" max="1864" width="12.28515625" style="48" customWidth="1"/>
    <col min="1865" max="2113" width="11.42578125" style="48"/>
    <col min="2114" max="2114" width="15.28515625" style="48" customWidth="1"/>
    <col min="2115" max="2115" width="69.7109375" style="48" customWidth="1"/>
    <col min="2116" max="2116" width="6.7109375" style="48" customWidth="1"/>
    <col min="2117" max="2117" width="13.140625" style="48" customWidth="1"/>
    <col min="2118" max="2118" width="14.140625" style="48" customWidth="1"/>
    <col min="2119" max="2119" width="21.140625" style="48" customWidth="1"/>
    <col min="2120" max="2120" width="12.28515625" style="48" customWidth="1"/>
    <col min="2121" max="2369" width="11.42578125" style="48"/>
    <col min="2370" max="2370" width="15.28515625" style="48" customWidth="1"/>
    <col min="2371" max="2371" width="69.7109375" style="48" customWidth="1"/>
    <col min="2372" max="2372" width="6.7109375" style="48" customWidth="1"/>
    <col min="2373" max="2373" width="13.140625" style="48" customWidth="1"/>
    <col min="2374" max="2374" width="14.140625" style="48" customWidth="1"/>
    <col min="2375" max="2375" width="21.140625" style="48" customWidth="1"/>
    <col min="2376" max="2376" width="12.28515625" style="48" customWidth="1"/>
    <col min="2377" max="2625" width="11.42578125" style="48"/>
    <col min="2626" max="2626" width="15.28515625" style="48" customWidth="1"/>
    <col min="2627" max="2627" width="69.7109375" style="48" customWidth="1"/>
    <col min="2628" max="2628" width="6.7109375" style="48" customWidth="1"/>
    <col min="2629" max="2629" width="13.140625" style="48" customWidth="1"/>
    <col min="2630" max="2630" width="14.140625" style="48" customWidth="1"/>
    <col min="2631" max="2631" width="21.140625" style="48" customWidth="1"/>
    <col min="2632" max="2632" width="12.28515625" style="48" customWidth="1"/>
    <col min="2633" max="2881" width="11.42578125" style="48"/>
    <col min="2882" max="2882" width="15.28515625" style="48" customWidth="1"/>
    <col min="2883" max="2883" width="69.7109375" style="48" customWidth="1"/>
    <col min="2884" max="2884" width="6.7109375" style="48" customWidth="1"/>
    <col min="2885" max="2885" width="13.140625" style="48" customWidth="1"/>
    <col min="2886" max="2886" width="14.140625" style="48" customWidth="1"/>
    <col min="2887" max="2887" width="21.140625" style="48" customWidth="1"/>
    <col min="2888" max="2888" width="12.28515625" style="48" customWidth="1"/>
    <col min="2889" max="3137" width="11.42578125" style="48"/>
    <col min="3138" max="3138" width="15.28515625" style="48" customWidth="1"/>
    <col min="3139" max="3139" width="69.7109375" style="48" customWidth="1"/>
    <col min="3140" max="3140" width="6.7109375" style="48" customWidth="1"/>
    <col min="3141" max="3141" width="13.140625" style="48" customWidth="1"/>
    <col min="3142" max="3142" width="14.140625" style="48" customWidth="1"/>
    <col min="3143" max="3143" width="21.140625" style="48" customWidth="1"/>
    <col min="3144" max="3144" width="12.28515625" style="48" customWidth="1"/>
    <col min="3145" max="3393" width="11.42578125" style="48"/>
    <col min="3394" max="3394" width="15.28515625" style="48" customWidth="1"/>
    <col min="3395" max="3395" width="69.7109375" style="48" customWidth="1"/>
    <col min="3396" max="3396" width="6.7109375" style="48" customWidth="1"/>
    <col min="3397" max="3397" width="13.140625" style="48" customWidth="1"/>
    <col min="3398" max="3398" width="14.140625" style="48" customWidth="1"/>
    <col min="3399" max="3399" width="21.140625" style="48" customWidth="1"/>
    <col min="3400" max="3400" width="12.28515625" style="48" customWidth="1"/>
    <col min="3401" max="3649" width="11.42578125" style="48"/>
    <col min="3650" max="3650" width="15.28515625" style="48" customWidth="1"/>
    <col min="3651" max="3651" width="69.7109375" style="48" customWidth="1"/>
    <col min="3652" max="3652" width="6.7109375" style="48" customWidth="1"/>
    <col min="3653" max="3653" width="13.140625" style="48" customWidth="1"/>
    <col min="3654" max="3654" width="14.140625" style="48" customWidth="1"/>
    <col min="3655" max="3655" width="21.140625" style="48" customWidth="1"/>
    <col min="3656" max="3656" width="12.28515625" style="48" customWidth="1"/>
    <col min="3657" max="3905" width="11.42578125" style="48"/>
    <col min="3906" max="3906" width="15.28515625" style="48" customWidth="1"/>
    <col min="3907" max="3907" width="69.7109375" style="48" customWidth="1"/>
    <col min="3908" max="3908" width="6.7109375" style="48" customWidth="1"/>
    <col min="3909" max="3909" width="13.140625" style="48" customWidth="1"/>
    <col min="3910" max="3910" width="14.140625" style="48" customWidth="1"/>
    <col min="3911" max="3911" width="21.140625" style="48" customWidth="1"/>
    <col min="3912" max="3912" width="12.28515625" style="48" customWidth="1"/>
    <col min="3913" max="4161" width="11.42578125" style="48"/>
    <col min="4162" max="4162" width="15.28515625" style="48" customWidth="1"/>
    <col min="4163" max="4163" width="69.7109375" style="48" customWidth="1"/>
    <col min="4164" max="4164" width="6.7109375" style="48" customWidth="1"/>
    <col min="4165" max="4165" width="13.140625" style="48" customWidth="1"/>
    <col min="4166" max="4166" width="14.140625" style="48" customWidth="1"/>
    <col min="4167" max="4167" width="21.140625" style="48" customWidth="1"/>
    <col min="4168" max="4168" width="12.28515625" style="48" customWidth="1"/>
    <col min="4169" max="4417" width="11.42578125" style="48"/>
    <col min="4418" max="4418" width="15.28515625" style="48" customWidth="1"/>
    <col min="4419" max="4419" width="69.7109375" style="48" customWidth="1"/>
    <col min="4420" max="4420" width="6.7109375" style="48" customWidth="1"/>
    <col min="4421" max="4421" width="13.140625" style="48" customWidth="1"/>
    <col min="4422" max="4422" width="14.140625" style="48" customWidth="1"/>
    <col min="4423" max="4423" width="21.140625" style="48" customWidth="1"/>
    <col min="4424" max="4424" width="12.28515625" style="48" customWidth="1"/>
    <col min="4425" max="4673" width="11.42578125" style="48"/>
    <col min="4674" max="4674" width="15.28515625" style="48" customWidth="1"/>
    <col min="4675" max="4675" width="69.7109375" style="48" customWidth="1"/>
    <col min="4676" max="4676" width="6.7109375" style="48" customWidth="1"/>
    <col min="4677" max="4677" width="13.140625" style="48" customWidth="1"/>
    <col min="4678" max="4678" width="14.140625" style="48" customWidth="1"/>
    <col min="4679" max="4679" width="21.140625" style="48" customWidth="1"/>
    <col min="4680" max="4680" width="12.28515625" style="48" customWidth="1"/>
    <col min="4681" max="4929" width="11.42578125" style="48"/>
    <col min="4930" max="4930" width="15.28515625" style="48" customWidth="1"/>
    <col min="4931" max="4931" width="69.7109375" style="48" customWidth="1"/>
    <col min="4932" max="4932" width="6.7109375" style="48" customWidth="1"/>
    <col min="4933" max="4933" width="13.140625" style="48" customWidth="1"/>
    <col min="4934" max="4934" width="14.140625" style="48" customWidth="1"/>
    <col min="4935" max="4935" width="21.140625" style="48" customWidth="1"/>
    <col min="4936" max="4936" width="12.28515625" style="48" customWidth="1"/>
    <col min="4937" max="5185" width="11.42578125" style="48"/>
    <col min="5186" max="5186" width="15.28515625" style="48" customWidth="1"/>
    <col min="5187" max="5187" width="69.7109375" style="48" customWidth="1"/>
    <col min="5188" max="5188" width="6.7109375" style="48" customWidth="1"/>
    <col min="5189" max="5189" width="13.140625" style="48" customWidth="1"/>
    <col min="5190" max="5190" width="14.140625" style="48" customWidth="1"/>
    <col min="5191" max="5191" width="21.140625" style="48" customWidth="1"/>
    <col min="5192" max="5192" width="12.28515625" style="48" customWidth="1"/>
    <col min="5193" max="5441" width="11.42578125" style="48"/>
    <col min="5442" max="5442" width="15.28515625" style="48" customWidth="1"/>
    <col min="5443" max="5443" width="69.7109375" style="48" customWidth="1"/>
    <col min="5444" max="5444" width="6.7109375" style="48" customWidth="1"/>
    <col min="5445" max="5445" width="13.140625" style="48" customWidth="1"/>
    <col min="5446" max="5446" width="14.140625" style="48" customWidth="1"/>
    <col min="5447" max="5447" width="21.140625" style="48" customWidth="1"/>
    <col min="5448" max="5448" width="12.28515625" style="48" customWidth="1"/>
    <col min="5449" max="5697" width="11.42578125" style="48"/>
    <col min="5698" max="5698" width="15.28515625" style="48" customWidth="1"/>
    <col min="5699" max="5699" width="69.7109375" style="48" customWidth="1"/>
    <col min="5700" max="5700" width="6.7109375" style="48" customWidth="1"/>
    <col min="5701" max="5701" width="13.140625" style="48" customWidth="1"/>
    <col min="5702" max="5702" width="14.140625" style="48" customWidth="1"/>
    <col min="5703" max="5703" width="21.140625" style="48" customWidth="1"/>
    <col min="5704" max="5704" width="12.28515625" style="48" customWidth="1"/>
    <col min="5705" max="5953" width="11.42578125" style="48"/>
    <col min="5954" max="5954" width="15.28515625" style="48" customWidth="1"/>
    <col min="5955" max="5955" width="69.7109375" style="48" customWidth="1"/>
    <col min="5956" max="5956" width="6.7109375" style="48" customWidth="1"/>
    <col min="5957" max="5957" width="13.140625" style="48" customWidth="1"/>
    <col min="5958" max="5958" width="14.140625" style="48" customWidth="1"/>
    <col min="5959" max="5959" width="21.140625" style="48" customWidth="1"/>
    <col min="5960" max="5960" width="12.28515625" style="48" customWidth="1"/>
    <col min="5961" max="6209" width="11.42578125" style="48"/>
    <col min="6210" max="6210" width="15.28515625" style="48" customWidth="1"/>
    <col min="6211" max="6211" width="69.7109375" style="48" customWidth="1"/>
    <col min="6212" max="6212" width="6.7109375" style="48" customWidth="1"/>
    <col min="6213" max="6213" width="13.140625" style="48" customWidth="1"/>
    <col min="6214" max="6214" width="14.140625" style="48" customWidth="1"/>
    <col min="6215" max="6215" width="21.140625" style="48" customWidth="1"/>
    <col min="6216" max="6216" width="12.28515625" style="48" customWidth="1"/>
    <col min="6217" max="6465" width="11.42578125" style="48"/>
    <col min="6466" max="6466" width="15.28515625" style="48" customWidth="1"/>
    <col min="6467" max="6467" width="69.7109375" style="48" customWidth="1"/>
    <col min="6468" max="6468" width="6.7109375" style="48" customWidth="1"/>
    <col min="6469" max="6469" width="13.140625" style="48" customWidth="1"/>
    <col min="6470" max="6470" width="14.140625" style="48" customWidth="1"/>
    <col min="6471" max="6471" width="21.140625" style="48" customWidth="1"/>
    <col min="6472" max="6472" width="12.28515625" style="48" customWidth="1"/>
    <col min="6473" max="6721" width="11.42578125" style="48"/>
    <col min="6722" max="6722" width="15.28515625" style="48" customWidth="1"/>
    <col min="6723" max="6723" width="69.7109375" style="48" customWidth="1"/>
    <col min="6724" max="6724" width="6.7109375" style="48" customWidth="1"/>
    <col min="6725" max="6725" width="13.140625" style="48" customWidth="1"/>
    <col min="6726" max="6726" width="14.140625" style="48" customWidth="1"/>
    <col min="6727" max="6727" width="21.140625" style="48" customWidth="1"/>
    <col min="6728" max="6728" width="12.28515625" style="48" customWidth="1"/>
    <col min="6729" max="6977" width="11.42578125" style="48"/>
    <col min="6978" max="6978" width="15.28515625" style="48" customWidth="1"/>
    <col min="6979" max="6979" width="69.7109375" style="48" customWidth="1"/>
    <col min="6980" max="6980" width="6.7109375" style="48" customWidth="1"/>
    <col min="6981" max="6981" width="13.140625" style="48" customWidth="1"/>
    <col min="6982" max="6982" width="14.140625" style="48" customWidth="1"/>
    <col min="6983" max="6983" width="21.140625" style="48" customWidth="1"/>
    <col min="6984" max="6984" width="12.28515625" style="48" customWidth="1"/>
    <col min="6985" max="7233" width="11.42578125" style="48"/>
    <col min="7234" max="7234" width="15.28515625" style="48" customWidth="1"/>
    <col min="7235" max="7235" width="69.7109375" style="48" customWidth="1"/>
    <col min="7236" max="7236" width="6.7109375" style="48" customWidth="1"/>
    <col min="7237" max="7237" width="13.140625" style="48" customWidth="1"/>
    <col min="7238" max="7238" width="14.140625" style="48" customWidth="1"/>
    <col min="7239" max="7239" width="21.140625" style="48" customWidth="1"/>
    <col min="7240" max="7240" width="12.28515625" style="48" customWidth="1"/>
    <col min="7241" max="7489" width="11.42578125" style="48"/>
    <col min="7490" max="7490" width="15.28515625" style="48" customWidth="1"/>
    <col min="7491" max="7491" width="69.7109375" style="48" customWidth="1"/>
    <col min="7492" max="7492" width="6.7109375" style="48" customWidth="1"/>
    <col min="7493" max="7493" width="13.140625" style="48" customWidth="1"/>
    <col min="7494" max="7494" width="14.140625" style="48" customWidth="1"/>
    <col min="7495" max="7495" width="21.140625" style="48" customWidth="1"/>
    <col min="7496" max="7496" width="12.28515625" style="48" customWidth="1"/>
    <col min="7497" max="7745" width="11.42578125" style="48"/>
    <col min="7746" max="7746" width="15.28515625" style="48" customWidth="1"/>
    <col min="7747" max="7747" width="69.7109375" style="48" customWidth="1"/>
    <col min="7748" max="7748" width="6.7109375" style="48" customWidth="1"/>
    <col min="7749" max="7749" width="13.140625" style="48" customWidth="1"/>
    <col min="7750" max="7750" width="14.140625" style="48" customWidth="1"/>
    <col min="7751" max="7751" width="21.140625" style="48" customWidth="1"/>
    <col min="7752" max="7752" width="12.28515625" style="48" customWidth="1"/>
    <col min="7753" max="8001" width="11.42578125" style="48"/>
    <col min="8002" max="8002" width="15.28515625" style="48" customWidth="1"/>
    <col min="8003" max="8003" width="69.7109375" style="48" customWidth="1"/>
    <col min="8004" max="8004" width="6.7109375" style="48" customWidth="1"/>
    <col min="8005" max="8005" width="13.140625" style="48" customWidth="1"/>
    <col min="8006" max="8006" width="14.140625" style="48" customWidth="1"/>
    <col min="8007" max="8007" width="21.140625" style="48" customWidth="1"/>
    <col min="8008" max="8008" width="12.28515625" style="48" customWidth="1"/>
    <col min="8009" max="8257" width="11.42578125" style="48"/>
    <col min="8258" max="8258" width="15.28515625" style="48" customWidth="1"/>
    <col min="8259" max="8259" width="69.7109375" style="48" customWidth="1"/>
    <col min="8260" max="8260" width="6.7109375" style="48" customWidth="1"/>
    <col min="8261" max="8261" width="13.140625" style="48" customWidth="1"/>
    <col min="8262" max="8262" width="14.140625" style="48" customWidth="1"/>
    <col min="8263" max="8263" width="21.140625" style="48" customWidth="1"/>
    <col min="8264" max="8264" width="12.28515625" style="48" customWidth="1"/>
    <col min="8265" max="8513" width="11.42578125" style="48"/>
    <col min="8514" max="8514" width="15.28515625" style="48" customWidth="1"/>
    <col min="8515" max="8515" width="69.7109375" style="48" customWidth="1"/>
    <col min="8516" max="8516" width="6.7109375" style="48" customWidth="1"/>
    <col min="8517" max="8517" width="13.140625" style="48" customWidth="1"/>
    <col min="8518" max="8518" width="14.140625" style="48" customWidth="1"/>
    <col min="8519" max="8519" width="21.140625" style="48" customWidth="1"/>
    <col min="8520" max="8520" width="12.28515625" style="48" customWidth="1"/>
    <col min="8521" max="8769" width="11.42578125" style="48"/>
    <col min="8770" max="8770" width="15.28515625" style="48" customWidth="1"/>
    <col min="8771" max="8771" width="69.7109375" style="48" customWidth="1"/>
    <col min="8772" max="8772" width="6.7109375" style="48" customWidth="1"/>
    <col min="8773" max="8773" width="13.140625" style="48" customWidth="1"/>
    <col min="8774" max="8774" width="14.140625" style="48" customWidth="1"/>
    <col min="8775" max="8775" width="21.140625" style="48" customWidth="1"/>
    <col min="8776" max="8776" width="12.28515625" style="48" customWidth="1"/>
    <col min="8777" max="9025" width="11.42578125" style="48"/>
    <col min="9026" max="9026" width="15.28515625" style="48" customWidth="1"/>
    <col min="9027" max="9027" width="69.7109375" style="48" customWidth="1"/>
    <col min="9028" max="9028" width="6.7109375" style="48" customWidth="1"/>
    <col min="9029" max="9029" width="13.140625" style="48" customWidth="1"/>
    <col min="9030" max="9030" width="14.140625" style="48" customWidth="1"/>
    <col min="9031" max="9031" width="21.140625" style="48" customWidth="1"/>
    <col min="9032" max="9032" width="12.28515625" style="48" customWidth="1"/>
    <col min="9033" max="9281" width="11.42578125" style="48"/>
    <col min="9282" max="9282" width="15.28515625" style="48" customWidth="1"/>
    <col min="9283" max="9283" width="69.7109375" style="48" customWidth="1"/>
    <col min="9284" max="9284" width="6.7109375" style="48" customWidth="1"/>
    <col min="9285" max="9285" width="13.140625" style="48" customWidth="1"/>
    <col min="9286" max="9286" width="14.140625" style="48" customWidth="1"/>
    <col min="9287" max="9287" width="21.140625" style="48" customWidth="1"/>
    <col min="9288" max="9288" width="12.28515625" style="48" customWidth="1"/>
    <col min="9289" max="9537" width="11.42578125" style="48"/>
    <col min="9538" max="9538" width="15.28515625" style="48" customWidth="1"/>
    <col min="9539" max="9539" width="69.7109375" style="48" customWidth="1"/>
    <col min="9540" max="9540" width="6.7109375" style="48" customWidth="1"/>
    <col min="9541" max="9541" width="13.140625" style="48" customWidth="1"/>
    <col min="9542" max="9542" width="14.140625" style="48" customWidth="1"/>
    <col min="9543" max="9543" width="21.140625" style="48" customWidth="1"/>
    <col min="9544" max="9544" width="12.28515625" style="48" customWidth="1"/>
    <col min="9545" max="9793" width="11.42578125" style="48"/>
    <col min="9794" max="9794" width="15.28515625" style="48" customWidth="1"/>
    <col min="9795" max="9795" width="69.7109375" style="48" customWidth="1"/>
    <col min="9796" max="9796" width="6.7109375" style="48" customWidth="1"/>
    <col min="9797" max="9797" width="13.140625" style="48" customWidth="1"/>
    <col min="9798" max="9798" width="14.140625" style="48" customWidth="1"/>
    <col min="9799" max="9799" width="21.140625" style="48" customWidth="1"/>
    <col min="9800" max="9800" width="12.28515625" style="48" customWidth="1"/>
    <col min="9801" max="10049" width="11.42578125" style="48"/>
    <col min="10050" max="10050" width="15.28515625" style="48" customWidth="1"/>
    <col min="10051" max="10051" width="69.7109375" style="48" customWidth="1"/>
    <col min="10052" max="10052" width="6.7109375" style="48" customWidth="1"/>
    <col min="10053" max="10053" width="13.140625" style="48" customWidth="1"/>
    <col min="10054" max="10054" width="14.140625" style="48" customWidth="1"/>
    <col min="10055" max="10055" width="21.140625" style="48" customWidth="1"/>
    <col min="10056" max="10056" width="12.28515625" style="48" customWidth="1"/>
    <col min="10057" max="10305" width="11.42578125" style="48"/>
    <col min="10306" max="10306" width="15.28515625" style="48" customWidth="1"/>
    <col min="10307" max="10307" width="69.7109375" style="48" customWidth="1"/>
    <col min="10308" max="10308" width="6.7109375" style="48" customWidth="1"/>
    <col min="10309" max="10309" width="13.140625" style="48" customWidth="1"/>
    <col min="10310" max="10310" width="14.140625" style="48" customWidth="1"/>
    <col min="10311" max="10311" width="21.140625" style="48" customWidth="1"/>
    <col min="10312" max="10312" width="12.28515625" style="48" customWidth="1"/>
    <col min="10313" max="10561" width="11.42578125" style="48"/>
    <col min="10562" max="10562" width="15.28515625" style="48" customWidth="1"/>
    <col min="10563" max="10563" width="69.7109375" style="48" customWidth="1"/>
    <col min="10564" max="10564" width="6.7109375" style="48" customWidth="1"/>
    <col min="10565" max="10565" width="13.140625" style="48" customWidth="1"/>
    <col min="10566" max="10566" width="14.140625" style="48" customWidth="1"/>
    <col min="10567" max="10567" width="21.140625" style="48" customWidth="1"/>
    <col min="10568" max="10568" width="12.28515625" style="48" customWidth="1"/>
    <col min="10569" max="10817" width="11.42578125" style="48"/>
    <col min="10818" max="10818" width="15.28515625" style="48" customWidth="1"/>
    <col min="10819" max="10819" width="69.7109375" style="48" customWidth="1"/>
    <col min="10820" max="10820" width="6.7109375" style="48" customWidth="1"/>
    <col min="10821" max="10821" width="13.140625" style="48" customWidth="1"/>
    <col min="10822" max="10822" width="14.140625" style="48" customWidth="1"/>
    <col min="10823" max="10823" width="21.140625" style="48" customWidth="1"/>
    <col min="10824" max="10824" width="12.28515625" style="48" customWidth="1"/>
    <col min="10825" max="11073" width="11.42578125" style="48"/>
    <col min="11074" max="11074" width="15.28515625" style="48" customWidth="1"/>
    <col min="11075" max="11075" width="69.7109375" style="48" customWidth="1"/>
    <col min="11076" max="11076" width="6.7109375" style="48" customWidth="1"/>
    <col min="11077" max="11077" width="13.140625" style="48" customWidth="1"/>
    <col min="11078" max="11078" width="14.140625" style="48" customWidth="1"/>
    <col min="11079" max="11079" width="21.140625" style="48" customWidth="1"/>
    <col min="11080" max="11080" width="12.28515625" style="48" customWidth="1"/>
    <col min="11081" max="11329" width="11.42578125" style="48"/>
    <col min="11330" max="11330" width="15.28515625" style="48" customWidth="1"/>
    <col min="11331" max="11331" width="69.7109375" style="48" customWidth="1"/>
    <col min="11332" max="11332" width="6.7109375" style="48" customWidth="1"/>
    <col min="11333" max="11333" width="13.140625" style="48" customWidth="1"/>
    <col min="11334" max="11334" width="14.140625" style="48" customWidth="1"/>
    <col min="11335" max="11335" width="21.140625" style="48" customWidth="1"/>
    <col min="11336" max="11336" width="12.28515625" style="48" customWidth="1"/>
    <col min="11337" max="11585" width="11.42578125" style="48"/>
    <col min="11586" max="11586" width="15.28515625" style="48" customWidth="1"/>
    <col min="11587" max="11587" width="69.7109375" style="48" customWidth="1"/>
    <col min="11588" max="11588" width="6.7109375" style="48" customWidth="1"/>
    <col min="11589" max="11589" width="13.140625" style="48" customWidth="1"/>
    <col min="11590" max="11590" width="14.140625" style="48" customWidth="1"/>
    <col min="11591" max="11591" width="21.140625" style="48" customWidth="1"/>
    <col min="11592" max="11592" width="12.28515625" style="48" customWidth="1"/>
    <col min="11593" max="11841" width="11.42578125" style="48"/>
    <col min="11842" max="11842" width="15.28515625" style="48" customWidth="1"/>
    <col min="11843" max="11843" width="69.7109375" style="48" customWidth="1"/>
    <col min="11844" max="11844" width="6.7109375" style="48" customWidth="1"/>
    <col min="11845" max="11845" width="13.140625" style="48" customWidth="1"/>
    <col min="11846" max="11846" width="14.140625" style="48" customWidth="1"/>
    <col min="11847" max="11847" width="21.140625" style="48" customWidth="1"/>
    <col min="11848" max="11848" width="12.28515625" style="48" customWidth="1"/>
    <col min="11849" max="12097" width="11.42578125" style="48"/>
    <col min="12098" max="12098" width="15.28515625" style="48" customWidth="1"/>
    <col min="12099" max="12099" width="69.7109375" style="48" customWidth="1"/>
    <col min="12100" max="12100" width="6.7109375" style="48" customWidth="1"/>
    <col min="12101" max="12101" width="13.140625" style="48" customWidth="1"/>
    <col min="12102" max="12102" width="14.140625" style="48" customWidth="1"/>
    <col min="12103" max="12103" width="21.140625" style="48" customWidth="1"/>
    <col min="12104" max="12104" width="12.28515625" style="48" customWidth="1"/>
    <col min="12105" max="12353" width="11.42578125" style="48"/>
    <col min="12354" max="12354" width="15.28515625" style="48" customWidth="1"/>
    <col min="12355" max="12355" width="69.7109375" style="48" customWidth="1"/>
    <col min="12356" max="12356" width="6.7109375" style="48" customWidth="1"/>
    <col min="12357" max="12357" width="13.140625" style="48" customWidth="1"/>
    <col min="12358" max="12358" width="14.140625" style="48" customWidth="1"/>
    <col min="12359" max="12359" width="21.140625" style="48" customWidth="1"/>
    <col min="12360" max="12360" width="12.28515625" style="48" customWidth="1"/>
    <col min="12361" max="12609" width="11.42578125" style="48"/>
    <col min="12610" max="12610" width="15.28515625" style="48" customWidth="1"/>
    <col min="12611" max="12611" width="69.7109375" style="48" customWidth="1"/>
    <col min="12612" max="12612" width="6.7109375" style="48" customWidth="1"/>
    <col min="12613" max="12613" width="13.140625" style="48" customWidth="1"/>
    <col min="12614" max="12614" width="14.140625" style="48" customWidth="1"/>
    <col min="12615" max="12615" width="21.140625" style="48" customWidth="1"/>
    <col min="12616" max="12616" width="12.28515625" style="48" customWidth="1"/>
    <col min="12617" max="12865" width="11.42578125" style="48"/>
    <col min="12866" max="12866" width="15.28515625" style="48" customWidth="1"/>
    <col min="12867" max="12867" width="69.7109375" style="48" customWidth="1"/>
    <col min="12868" max="12868" width="6.7109375" style="48" customWidth="1"/>
    <col min="12869" max="12869" width="13.140625" style="48" customWidth="1"/>
    <col min="12870" max="12870" width="14.140625" style="48" customWidth="1"/>
    <col min="12871" max="12871" width="21.140625" style="48" customWidth="1"/>
    <col min="12872" max="12872" width="12.28515625" style="48" customWidth="1"/>
    <col min="12873" max="13121" width="11.42578125" style="48"/>
    <col min="13122" max="13122" width="15.28515625" style="48" customWidth="1"/>
    <col min="13123" max="13123" width="69.7109375" style="48" customWidth="1"/>
    <col min="13124" max="13124" width="6.7109375" style="48" customWidth="1"/>
    <col min="13125" max="13125" width="13.140625" style="48" customWidth="1"/>
    <col min="13126" max="13126" width="14.140625" style="48" customWidth="1"/>
    <col min="13127" max="13127" width="21.140625" style="48" customWidth="1"/>
    <col min="13128" max="13128" width="12.28515625" style="48" customWidth="1"/>
    <col min="13129" max="13377" width="11.42578125" style="48"/>
    <col min="13378" max="13378" width="15.28515625" style="48" customWidth="1"/>
    <col min="13379" max="13379" width="69.7109375" style="48" customWidth="1"/>
    <col min="13380" max="13380" width="6.7109375" style="48" customWidth="1"/>
    <col min="13381" max="13381" width="13.140625" style="48" customWidth="1"/>
    <col min="13382" max="13382" width="14.140625" style="48" customWidth="1"/>
    <col min="13383" max="13383" width="21.140625" style="48" customWidth="1"/>
    <col min="13384" max="13384" width="12.28515625" style="48" customWidth="1"/>
    <col min="13385" max="13633" width="11.42578125" style="48"/>
    <col min="13634" max="13634" width="15.28515625" style="48" customWidth="1"/>
    <col min="13635" max="13635" width="69.7109375" style="48" customWidth="1"/>
    <col min="13636" max="13636" width="6.7109375" style="48" customWidth="1"/>
    <col min="13637" max="13637" width="13.140625" style="48" customWidth="1"/>
    <col min="13638" max="13638" width="14.140625" style="48" customWidth="1"/>
    <col min="13639" max="13639" width="21.140625" style="48" customWidth="1"/>
    <col min="13640" max="13640" width="12.28515625" style="48" customWidth="1"/>
    <col min="13641" max="13889" width="11.42578125" style="48"/>
    <col min="13890" max="13890" width="15.28515625" style="48" customWidth="1"/>
    <col min="13891" max="13891" width="69.7109375" style="48" customWidth="1"/>
    <col min="13892" max="13892" width="6.7109375" style="48" customWidth="1"/>
    <col min="13893" max="13893" width="13.140625" style="48" customWidth="1"/>
    <col min="13894" max="13894" width="14.140625" style="48" customWidth="1"/>
    <col min="13895" max="13895" width="21.140625" style="48" customWidth="1"/>
    <col min="13896" max="13896" width="12.28515625" style="48" customWidth="1"/>
    <col min="13897" max="14145" width="11.42578125" style="48"/>
    <col min="14146" max="14146" width="15.28515625" style="48" customWidth="1"/>
    <col min="14147" max="14147" width="69.7109375" style="48" customWidth="1"/>
    <col min="14148" max="14148" width="6.7109375" style="48" customWidth="1"/>
    <col min="14149" max="14149" width="13.140625" style="48" customWidth="1"/>
    <col min="14150" max="14150" width="14.140625" style="48" customWidth="1"/>
    <col min="14151" max="14151" width="21.140625" style="48" customWidth="1"/>
    <col min="14152" max="14152" width="12.28515625" style="48" customWidth="1"/>
    <col min="14153" max="14401" width="11.42578125" style="48"/>
    <col min="14402" max="14402" width="15.28515625" style="48" customWidth="1"/>
    <col min="14403" max="14403" width="69.7109375" style="48" customWidth="1"/>
    <col min="14404" max="14404" width="6.7109375" style="48" customWidth="1"/>
    <col min="14405" max="14405" width="13.140625" style="48" customWidth="1"/>
    <col min="14406" max="14406" width="14.140625" style="48" customWidth="1"/>
    <col min="14407" max="14407" width="21.140625" style="48" customWidth="1"/>
    <col min="14408" max="14408" width="12.28515625" style="48" customWidth="1"/>
    <col min="14409" max="14657" width="11.42578125" style="48"/>
    <col min="14658" max="14658" width="15.28515625" style="48" customWidth="1"/>
    <col min="14659" max="14659" width="69.7109375" style="48" customWidth="1"/>
    <col min="14660" max="14660" width="6.7109375" style="48" customWidth="1"/>
    <col min="14661" max="14661" width="13.140625" style="48" customWidth="1"/>
    <col min="14662" max="14662" width="14.140625" style="48" customWidth="1"/>
    <col min="14663" max="14663" width="21.140625" style="48" customWidth="1"/>
    <col min="14664" max="14664" width="12.28515625" style="48" customWidth="1"/>
    <col min="14665" max="14913" width="11.42578125" style="48"/>
    <col min="14914" max="14914" width="15.28515625" style="48" customWidth="1"/>
    <col min="14915" max="14915" width="69.7109375" style="48" customWidth="1"/>
    <col min="14916" max="14916" width="6.7109375" style="48" customWidth="1"/>
    <col min="14917" max="14917" width="13.140625" style="48" customWidth="1"/>
    <col min="14918" max="14918" width="14.140625" style="48" customWidth="1"/>
    <col min="14919" max="14919" width="21.140625" style="48" customWidth="1"/>
    <col min="14920" max="14920" width="12.28515625" style="48" customWidth="1"/>
    <col min="14921" max="15169" width="11.42578125" style="48"/>
    <col min="15170" max="15170" width="15.28515625" style="48" customWidth="1"/>
    <col min="15171" max="15171" width="69.7109375" style="48" customWidth="1"/>
    <col min="15172" max="15172" width="6.7109375" style="48" customWidth="1"/>
    <col min="15173" max="15173" width="13.140625" style="48" customWidth="1"/>
    <col min="15174" max="15174" width="14.140625" style="48" customWidth="1"/>
    <col min="15175" max="15175" width="21.140625" style="48" customWidth="1"/>
    <col min="15176" max="15176" width="12.28515625" style="48" customWidth="1"/>
    <col min="15177" max="15425" width="11.42578125" style="48"/>
    <col min="15426" max="15426" width="15.28515625" style="48" customWidth="1"/>
    <col min="15427" max="15427" width="69.7109375" style="48" customWidth="1"/>
    <col min="15428" max="15428" width="6.7109375" style="48" customWidth="1"/>
    <col min="15429" max="15429" width="13.140625" style="48" customWidth="1"/>
    <col min="15430" max="15430" width="14.140625" style="48" customWidth="1"/>
    <col min="15431" max="15431" width="21.140625" style="48" customWidth="1"/>
    <col min="15432" max="15432" width="12.28515625" style="48" customWidth="1"/>
    <col min="15433" max="15681" width="11.42578125" style="48"/>
    <col min="15682" max="15682" width="15.28515625" style="48" customWidth="1"/>
    <col min="15683" max="15683" width="69.7109375" style="48" customWidth="1"/>
    <col min="15684" max="15684" width="6.7109375" style="48" customWidth="1"/>
    <col min="15685" max="15685" width="13.140625" style="48" customWidth="1"/>
    <col min="15686" max="15686" width="14.140625" style="48" customWidth="1"/>
    <col min="15687" max="15687" width="21.140625" style="48" customWidth="1"/>
    <col min="15688" max="15688" width="12.28515625" style="48" customWidth="1"/>
    <col min="15689" max="16384" width="11.42578125" style="48"/>
  </cols>
  <sheetData>
    <row r="1" spans="1:6" x14ac:dyDescent="0.2">
      <c r="A1" s="75" t="s">
        <v>219</v>
      </c>
      <c r="B1" s="75"/>
      <c r="C1" s="75"/>
      <c r="D1" s="75"/>
      <c r="E1" s="75"/>
      <c r="F1" s="75"/>
    </row>
    <row r="2" spans="1:6" x14ac:dyDescent="0.2">
      <c r="A2" s="75" t="s">
        <v>0</v>
      </c>
      <c r="B2" s="75"/>
      <c r="C2" s="75"/>
      <c r="D2" s="75"/>
      <c r="E2" s="75"/>
      <c r="F2" s="75"/>
    </row>
    <row r="3" spans="1:6" ht="23.25" customHeight="1" x14ac:dyDescent="0.2">
      <c r="A3" s="75" t="s">
        <v>1</v>
      </c>
      <c r="B3" s="75"/>
      <c r="C3" s="75"/>
      <c r="D3" s="75"/>
      <c r="E3" s="75"/>
      <c r="F3" s="75"/>
    </row>
    <row r="4" spans="1:6" ht="24.75" customHeight="1" x14ac:dyDescent="0.2">
      <c r="A4" s="46" t="s">
        <v>2</v>
      </c>
      <c r="B4" s="76" t="s">
        <v>3</v>
      </c>
      <c r="C4" s="76"/>
      <c r="D4" s="76"/>
      <c r="E4" s="76"/>
      <c r="F4" s="76"/>
    </row>
    <row r="5" spans="1:6" x14ac:dyDescent="0.2">
      <c r="A5" s="46" t="s">
        <v>4</v>
      </c>
      <c r="B5" s="2"/>
      <c r="C5" s="77" t="s">
        <v>5</v>
      </c>
      <c r="D5" s="77"/>
      <c r="E5" s="78" t="s">
        <v>6</v>
      </c>
      <c r="F5" s="78"/>
    </row>
    <row r="6" spans="1:6" ht="24" x14ac:dyDescent="0.2">
      <c r="A6" s="46" t="s">
        <v>7</v>
      </c>
      <c r="B6" s="2"/>
      <c r="C6" s="77" t="s">
        <v>8</v>
      </c>
      <c r="D6" s="77"/>
      <c r="E6" s="78" t="s">
        <v>9</v>
      </c>
      <c r="F6" s="78"/>
    </row>
    <row r="7" spans="1:6" x14ac:dyDescent="0.2">
      <c r="A7" s="46" t="s">
        <v>8</v>
      </c>
      <c r="B7" s="2"/>
      <c r="C7" s="77" t="s">
        <v>10</v>
      </c>
      <c r="D7" s="77"/>
      <c r="E7" s="78"/>
      <c r="F7" s="78"/>
    </row>
    <row r="8" spans="1:6" x14ac:dyDescent="0.2">
      <c r="A8" s="46" t="s">
        <v>10</v>
      </c>
      <c r="B8" s="2"/>
      <c r="C8" s="77" t="s">
        <v>11</v>
      </c>
      <c r="D8" s="77"/>
      <c r="E8" s="78" t="s">
        <v>12</v>
      </c>
      <c r="F8" s="78"/>
    </row>
    <row r="9" spans="1:6" x14ac:dyDescent="0.2">
      <c r="A9" s="46" t="s">
        <v>13</v>
      </c>
      <c r="B9" s="2"/>
      <c r="C9" s="77" t="s">
        <v>13</v>
      </c>
      <c r="D9" s="77"/>
      <c r="E9" s="78" t="s">
        <v>14</v>
      </c>
      <c r="F9" s="78"/>
    </row>
    <row r="10" spans="1:6" ht="24" x14ac:dyDescent="0.2">
      <c r="A10" s="46" t="s">
        <v>15</v>
      </c>
      <c r="B10" s="2"/>
      <c r="C10" s="77" t="s">
        <v>16</v>
      </c>
      <c r="D10" s="77"/>
      <c r="E10" s="78"/>
      <c r="F10" s="78"/>
    </row>
    <row r="11" spans="1:6" ht="16.5" customHeight="1" x14ac:dyDescent="0.2">
      <c r="A11" s="44" t="s">
        <v>17</v>
      </c>
      <c r="B11" s="3" t="s">
        <v>18</v>
      </c>
      <c r="C11" s="44" t="s">
        <v>393</v>
      </c>
      <c r="D11" s="4" t="s">
        <v>19</v>
      </c>
      <c r="E11" s="5" t="s">
        <v>20</v>
      </c>
      <c r="F11" s="6" t="s">
        <v>21</v>
      </c>
    </row>
    <row r="12" spans="1:6" x14ac:dyDescent="0.2">
      <c r="A12" s="7">
        <v>1</v>
      </c>
      <c r="B12" s="8" t="s">
        <v>22</v>
      </c>
      <c r="C12" s="1"/>
      <c r="D12" s="9"/>
      <c r="E12" s="10"/>
      <c r="F12" s="1"/>
    </row>
    <row r="13" spans="1:6" x14ac:dyDescent="0.2">
      <c r="A13" s="11" t="s">
        <v>220</v>
      </c>
      <c r="B13" s="2" t="s">
        <v>23</v>
      </c>
      <c r="C13" s="46" t="s">
        <v>24</v>
      </c>
      <c r="D13" s="12">
        <f>28+14+27+14+27</f>
        <v>110</v>
      </c>
      <c r="E13" s="13"/>
      <c r="F13" s="14"/>
    </row>
    <row r="14" spans="1:6" x14ac:dyDescent="0.2">
      <c r="A14" s="15" t="s">
        <v>221</v>
      </c>
      <c r="B14" s="16" t="s">
        <v>25</v>
      </c>
      <c r="C14" s="15" t="s">
        <v>26</v>
      </c>
      <c r="D14" s="17">
        <v>220</v>
      </c>
      <c r="E14" s="13"/>
      <c r="F14" s="14"/>
    </row>
    <row r="15" spans="1:6" x14ac:dyDescent="0.2">
      <c r="A15" s="18">
        <v>2</v>
      </c>
      <c r="B15" s="19" t="s">
        <v>27</v>
      </c>
      <c r="C15" s="46"/>
      <c r="D15" s="12"/>
      <c r="E15" s="13"/>
      <c r="F15" s="14"/>
    </row>
    <row r="16" spans="1:6" x14ac:dyDescent="0.2">
      <c r="A16" s="11" t="s">
        <v>222</v>
      </c>
      <c r="B16" s="2" t="s">
        <v>28</v>
      </c>
      <c r="C16" s="46" t="s">
        <v>29</v>
      </c>
      <c r="D16" s="12">
        <v>1</v>
      </c>
      <c r="E16" s="13"/>
      <c r="F16" s="14"/>
    </row>
    <row r="17" spans="1:6" x14ac:dyDescent="0.2">
      <c r="A17" s="18">
        <v>3</v>
      </c>
      <c r="B17" s="19" t="s">
        <v>30</v>
      </c>
      <c r="C17" s="20"/>
      <c r="D17" s="21"/>
      <c r="E17" s="13"/>
      <c r="F17" s="14"/>
    </row>
    <row r="18" spans="1:6" x14ac:dyDescent="0.2">
      <c r="A18" s="46" t="s">
        <v>223</v>
      </c>
      <c r="B18" s="2" t="s">
        <v>31</v>
      </c>
      <c r="C18" s="20" t="s">
        <v>26</v>
      </c>
      <c r="D18" s="21">
        <v>125</v>
      </c>
      <c r="E18" s="13"/>
      <c r="F18" s="14"/>
    </row>
    <row r="19" spans="1:6" x14ac:dyDescent="0.2">
      <c r="A19" s="46" t="s">
        <v>224</v>
      </c>
      <c r="B19" s="2" t="s">
        <v>32</v>
      </c>
      <c r="C19" s="20" t="s">
        <v>26</v>
      </c>
      <c r="D19" s="21">
        <f>30*0.66*2</f>
        <v>39.6</v>
      </c>
      <c r="E19" s="13"/>
      <c r="F19" s="14"/>
    </row>
    <row r="20" spans="1:6" x14ac:dyDescent="0.2">
      <c r="A20" s="46" t="s">
        <v>225</v>
      </c>
      <c r="B20" s="2" t="s">
        <v>33</v>
      </c>
      <c r="C20" s="20" t="s">
        <v>26</v>
      </c>
      <c r="D20" s="21">
        <v>32</v>
      </c>
      <c r="E20" s="13"/>
      <c r="F20" s="14"/>
    </row>
    <row r="21" spans="1:6" x14ac:dyDescent="0.2">
      <c r="A21" s="46" t="s">
        <v>226</v>
      </c>
      <c r="B21" s="2" t="s">
        <v>34</v>
      </c>
      <c r="C21" s="20" t="s">
        <v>26</v>
      </c>
      <c r="D21" s="21">
        <f>342+6</f>
        <v>348</v>
      </c>
      <c r="E21" s="13"/>
      <c r="F21" s="14"/>
    </row>
    <row r="22" spans="1:6" x14ac:dyDescent="0.2">
      <c r="A22" s="46" t="s">
        <v>227</v>
      </c>
      <c r="B22" s="2" t="s">
        <v>35</v>
      </c>
      <c r="C22" s="20" t="s">
        <v>29</v>
      </c>
      <c r="D22" s="21">
        <v>1</v>
      </c>
      <c r="E22" s="13"/>
      <c r="F22" s="14"/>
    </row>
    <row r="23" spans="1:6" ht="24" x14ac:dyDescent="0.2">
      <c r="A23" s="46" t="s">
        <v>228</v>
      </c>
      <c r="B23" s="16" t="s">
        <v>36</v>
      </c>
      <c r="C23" s="15" t="s">
        <v>29</v>
      </c>
      <c r="D23" s="17">
        <v>1</v>
      </c>
      <c r="E23" s="13"/>
      <c r="F23" s="14"/>
    </row>
    <row r="24" spans="1:6" x14ac:dyDescent="0.2">
      <c r="A24" s="46" t="s">
        <v>229</v>
      </c>
      <c r="B24" s="16" t="s">
        <v>37</v>
      </c>
      <c r="C24" s="15" t="s">
        <v>29</v>
      </c>
      <c r="D24" s="9">
        <v>1</v>
      </c>
      <c r="E24" s="13"/>
      <c r="F24" s="33"/>
    </row>
    <row r="25" spans="1:6" ht="24" x14ac:dyDescent="0.2">
      <c r="A25" s="46" t="s">
        <v>230</v>
      </c>
      <c r="B25" s="16" t="s">
        <v>38</v>
      </c>
      <c r="C25" s="15" t="s">
        <v>29</v>
      </c>
      <c r="D25" s="9">
        <v>1</v>
      </c>
      <c r="E25" s="13"/>
      <c r="F25" s="33"/>
    </row>
    <row r="26" spans="1:6" x14ac:dyDescent="0.2">
      <c r="A26" s="45">
        <v>4</v>
      </c>
      <c r="B26" s="19" t="s">
        <v>39</v>
      </c>
      <c r="C26" s="20"/>
      <c r="D26" s="21"/>
      <c r="E26" s="13"/>
      <c r="F26" s="14"/>
    </row>
    <row r="27" spans="1:6" ht="24" x14ac:dyDescent="0.2">
      <c r="A27" s="15" t="s">
        <v>231</v>
      </c>
      <c r="B27" s="16" t="s">
        <v>40</v>
      </c>
      <c r="C27" s="15" t="s">
        <v>24</v>
      </c>
      <c r="D27" s="17">
        <v>26</v>
      </c>
      <c r="E27" s="13"/>
      <c r="F27" s="14"/>
    </row>
    <row r="28" spans="1:6" x14ac:dyDescent="0.2">
      <c r="A28" s="15" t="s">
        <v>232</v>
      </c>
      <c r="B28" s="16" t="s">
        <v>41</v>
      </c>
      <c r="C28" s="15" t="s">
        <v>26</v>
      </c>
      <c r="D28" s="17">
        <v>40</v>
      </c>
      <c r="E28" s="13"/>
      <c r="F28" s="14"/>
    </row>
    <row r="29" spans="1:6" x14ac:dyDescent="0.2">
      <c r="A29" s="15" t="s">
        <v>233</v>
      </c>
      <c r="B29" s="16" t="s">
        <v>42</v>
      </c>
      <c r="C29" s="15" t="s">
        <v>26</v>
      </c>
      <c r="D29" s="17">
        <f>2*2.05*1</f>
        <v>4.0999999999999996</v>
      </c>
      <c r="E29" s="13"/>
      <c r="F29" s="14"/>
    </row>
    <row r="30" spans="1:6" ht="29.25" customHeight="1" x14ac:dyDescent="0.2">
      <c r="A30" s="15" t="s">
        <v>234</v>
      </c>
      <c r="B30" s="16" t="s">
        <v>43</v>
      </c>
      <c r="C30" s="15" t="s">
        <v>24</v>
      </c>
      <c r="D30" s="17">
        <f>+D70</f>
        <v>110.6</v>
      </c>
      <c r="E30" s="13"/>
      <c r="F30" s="14"/>
    </row>
    <row r="31" spans="1:6" x14ac:dyDescent="0.2">
      <c r="A31" s="22">
        <v>5</v>
      </c>
      <c r="B31" s="23" t="s">
        <v>44</v>
      </c>
      <c r="C31" s="15"/>
      <c r="D31" s="17"/>
      <c r="E31" s="13"/>
      <c r="F31" s="14"/>
    </row>
    <row r="32" spans="1:6" x14ac:dyDescent="0.2">
      <c r="A32" s="15" t="s">
        <v>235</v>
      </c>
      <c r="B32" s="16" t="s">
        <v>45</v>
      </c>
      <c r="C32" s="15" t="s">
        <v>46</v>
      </c>
      <c r="D32" s="17">
        <f>0.4*200</f>
        <v>80</v>
      </c>
      <c r="E32" s="13"/>
      <c r="F32" s="14"/>
    </row>
    <row r="33" spans="1:6" x14ac:dyDescent="0.2">
      <c r="A33" s="15" t="s">
        <v>236</v>
      </c>
      <c r="B33" s="16" t="s">
        <v>47</v>
      </c>
      <c r="C33" s="15" t="s">
        <v>46</v>
      </c>
      <c r="D33" s="17">
        <f>+(1*38)+(0.82*54)+(1*25)+(0.64*29)+(0.64*19)+(0.46*25)+(0.3*14)</f>
        <v>153.69999999999999</v>
      </c>
      <c r="E33" s="13"/>
      <c r="F33" s="14"/>
    </row>
    <row r="34" spans="1:6" x14ac:dyDescent="0.2">
      <c r="A34" s="22">
        <v>6</v>
      </c>
      <c r="B34" s="23" t="s">
        <v>48</v>
      </c>
      <c r="C34" s="15"/>
      <c r="D34" s="17"/>
      <c r="E34" s="13"/>
      <c r="F34" s="14"/>
    </row>
    <row r="35" spans="1:6" x14ac:dyDescent="0.2">
      <c r="A35" s="15" t="s">
        <v>237</v>
      </c>
      <c r="B35" s="16" t="s">
        <v>49</v>
      </c>
      <c r="C35" s="15" t="s">
        <v>26</v>
      </c>
      <c r="D35" s="17">
        <f>150*0.7</f>
        <v>105</v>
      </c>
      <c r="E35" s="13"/>
      <c r="F35" s="14"/>
    </row>
    <row r="36" spans="1:6" ht="24" x14ac:dyDescent="0.2">
      <c r="A36" s="15" t="s">
        <v>238</v>
      </c>
      <c r="B36" s="16" t="s">
        <v>50</v>
      </c>
      <c r="C36" s="15" t="s">
        <v>46</v>
      </c>
      <c r="D36" s="17">
        <f>+(47*0.6*0.2)+(40.8*0.6*0.2)+(31*0.6*0.2)+(10.3*0.6*0.2)</f>
        <v>15.492000000000001</v>
      </c>
      <c r="E36" s="13"/>
      <c r="F36" s="14"/>
    </row>
    <row r="37" spans="1:6" x14ac:dyDescent="0.2">
      <c r="A37" s="15" t="s">
        <v>239</v>
      </c>
      <c r="B37" s="16" t="s">
        <v>51</v>
      </c>
      <c r="C37" s="15" t="s">
        <v>46</v>
      </c>
      <c r="D37" s="17">
        <f>+(47*0.8*0.1)+(40.8*0.63*0.1)+(31*0.46*0.1)+(10.3*0.29*0.1)+(15.2*0.1*0.6)</f>
        <v>8.9670999999999985</v>
      </c>
      <c r="E37" s="13"/>
      <c r="F37" s="14"/>
    </row>
    <row r="38" spans="1:6" ht="24" x14ac:dyDescent="0.2">
      <c r="A38" s="15" t="s">
        <v>240</v>
      </c>
      <c r="B38" s="16" t="s">
        <v>52</v>
      </c>
      <c r="C38" s="15" t="s">
        <v>26</v>
      </c>
      <c r="D38" s="17">
        <v>204</v>
      </c>
      <c r="E38" s="13"/>
      <c r="F38" s="14"/>
    </row>
    <row r="39" spans="1:6" ht="41.25" customHeight="1" x14ac:dyDescent="0.2">
      <c r="A39" s="15" t="s">
        <v>241</v>
      </c>
      <c r="B39" s="16" t="s">
        <v>53</v>
      </c>
      <c r="C39" s="15" t="s">
        <v>29</v>
      </c>
      <c r="D39" s="24">
        <v>1</v>
      </c>
      <c r="E39" s="13"/>
      <c r="F39" s="14"/>
    </row>
    <row r="40" spans="1:6" ht="30" customHeight="1" x14ac:dyDescent="0.2">
      <c r="A40" s="15" t="s">
        <v>242</v>
      </c>
      <c r="B40" s="16" t="s">
        <v>54</v>
      </c>
      <c r="C40" s="15" t="s">
        <v>29</v>
      </c>
      <c r="D40" s="17">
        <v>1</v>
      </c>
      <c r="E40" s="13"/>
      <c r="F40" s="14"/>
    </row>
    <row r="41" spans="1:6" ht="28.5" customHeight="1" x14ac:dyDescent="0.2">
      <c r="A41" s="15" t="s">
        <v>243</v>
      </c>
      <c r="B41" s="16" t="s">
        <v>55</v>
      </c>
      <c r="C41" s="15" t="s">
        <v>29</v>
      </c>
      <c r="D41" s="17">
        <v>1</v>
      </c>
      <c r="E41" s="13"/>
      <c r="F41" s="14"/>
    </row>
    <row r="42" spans="1:6" ht="36" x14ac:dyDescent="0.2">
      <c r="A42" s="15" t="s">
        <v>244</v>
      </c>
      <c r="B42" s="16" t="s">
        <v>56</v>
      </c>
      <c r="C42" s="15" t="s">
        <v>29</v>
      </c>
      <c r="D42" s="17">
        <v>2</v>
      </c>
      <c r="E42" s="13"/>
      <c r="F42" s="14"/>
    </row>
    <row r="43" spans="1:6" ht="29.25" customHeight="1" x14ac:dyDescent="0.2">
      <c r="A43" s="15" t="s">
        <v>245</v>
      </c>
      <c r="B43" s="16" t="s">
        <v>57</v>
      </c>
      <c r="C43" s="15" t="s">
        <v>29</v>
      </c>
      <c r="D43" s="17">
        <v>2</v>
      </c>
      <c r="E43" s="13"/>
      <c r="F43" s="14"/>
    </row>
    <row r="44" spans="1:6" ht="24" x14ac:dyDescent="0.2">
      <c r="A44" s="25" t="s">
        <v>237</v>
      </c>
      <c r="B44" s="16" t="s">
        <v>58</v>
      </c>
      <c r="C44" s="15" t="s">
        <v>59</v>
      </c>
      <c r="D44" s="17">
        <v>311</v>
      </c>
      <c r="E44" s="13"/>
      <c r="F44" s="14"/>
    </row>
    <row r="45" spans="1:6" ht="24" x14ac:dyDescent="0.2">
      <c r="A45" s="25" t="s">
        <v>246</v>
      </c>
      <c r="B45" s="16" t="s">
        <v>60</v>
      </c>
      <c r="C45" s="15" t="s">
        <v>59</v>
      </c>
      <c r="D45" s="17">
        <f>452+342</f>
        <v>794</v>
      </c>
      <c r="E45" s="13"/>
      <c r="F45" s="14"/>
    </row>
    <row r="46" spans="1:6" x14ac:dyDescent="0.2">
      <c r="A46" s="25" t="s">
        <v>247</v>
      </c>
      <c r="B46" s="16" t="s">
        <v>61</v>
      </c>
      <c r="C46" s="15" t="s">
        <v>59</v>
      </c>
      <c r="D46" s="17">
        <f>+D45</f>
        <v>794</v>
      </c>
      <c r="E46" s="13"/>
      <c r="F46" s="14"/>
    </row>
    <row r="47" spans="1:6" x14ac:dyDescent="0.2">
      <c r="A47" s="45">
        <v>7</v>
      </c>
      <c r="B47" s="19" t="s">
        <v>62</v>
      </c>
      <c r="C47" s="20"/>
      <c r="D47" s="21"/>
      <c r="E47" s="13"/>
      <c r="F47" s="14"/>
    </row>
    <row r="48" spans="1:6" x14ac:dyDescent="0.2">
      <c r="A48" s="46" t="s">
        <v>248</v>
      </c>
      <c r="B48" s="2" t="s">
        <v>63</v>
      </c>
      <c r="C48" s="20" t="s">
        <v>26</v>
      </c>
      <c r="D48" s="21">
        <f>320+45+120</f>
        <v>485</v>
      </c>
      <c r="E48" s="13"/>
      <c r="F48" s="14"/>
    </row>
    <row r="49" spans="1:6" ht="24" x14ac:dyDescent="0.2">
      <c r="A49" s="46" t="s">
        <v>249</v>
      </c>
      <c r="B49" s="2" t="s">
        <v>64</v>
      </c>
      <c r="C49" s="20" t="s">
        <v>26</v>
      </c>
      <c r="D49" s="21">
        <f>+D20</f>
        <v>32</v>
      </c>
      <c r="E49" s="13"/>
      <c r="F49" s="14"/>
    </row>
    <row r="50" spans="1:6" x14ac:dyDescent="0.2">
      <c r="A50" s="46" t="s">
        <v>250</v>
      </c>
      <c r="B50" s="2" t="s">
        <v>65</v>
      </c>
      <c r="C50" s="20" t="s">
        <v>26</v>
      </c>
      <c r="D50" s="21">
        <f>+D48</f>
        <v>485</v>
      </c>
      <c r="E50" s="13"/>
      <c r="F50" s="14"/>
    </row>
    <row r="51" spans="1:6" ht="24" x14ac:dyDescent="0.2">
      <c r="A51" s="46" t="s">
        <v>251</v>
      </c>
      <c r="B51" s="2" t="s">
        <v>66</v>
      </c>
      <c r="C51" s="20" t="s">
        <v>26</v>
      </c>
      <c r="D51" s="17">
        <f>727+120</f>
        <v>847</v>
      </c>
      <c r="E51" s="13"/>
      <c r="F51" s="14"/>
    </row>
    <row r="52" spans="1:6" ht="24" x14ac:dyDescent="0.2">
      <c r="A52" s="46" t="s">
        <v>252</v>
      </c>
      <c r="B52" s="2" t="s">
        <v>67</v>
      </c>
      <c r="C52" s="20" t="s">
        <v>26</v>
      </c>
      <c r="D52" s="17">
        <f>68+40</f>
        <v>108</v>
      </c>
      <c r="E52" s="13"/>
      <c r="F52" s="14"/>
    </row>
    <row r="53" spans="1:6" x14ac:dyDescent="0.2">
      <c r="A53" s="46" t="s">
        <v>253</v>
      </c>
      <c r="B53" s="2" t="s">
        <v>68</v>
      </c>
      <c r="C53" s="20" t="s">
        <v>26</v>
      </c>
      <c r="D53" s="21">
        <f>125+32</f>
        <v>157</v>
      </c>
      <c r="E53" s="13"/>
      <c r="F53" s="14"/>
    </row>
    <row r="54" spans="1:6" x14ac:dyDescent="0.2">
      <c r="A54" s="46" t="s">
        <v>254</v>
      </c>
      <c r="B54" s="2" t="s">
        <v>69</v>
      </c>
      <c r="C54" s="20" t="s">
        <v>26</v>
      </c>
      <c r="D54" s="21">
        <v>811.5</v>
      </c>
      <c r="E54" s="13"/>
      <c r="F54" s="14"/>
    </row>
    <row r="55" spans="1:6" x14ac:dyDescent="0.2">
      <c r="A55" s="46" t="s">
        <v>255</v>
      </c>
      <c r="B55" s="2" t="s">
        <v>70</v>
      </c>
      <c r="C55" s="20" t="s">
        <v>24</v>
      </c>
      <c r="D55" s="21">
        <f>5.2*40</f>
        <v>208</v>
      </c>
      <c r="E55" s="13"/>
      <c r="F55" s="14"/>
    </row>
    <row r="56" spans="1:6" x14ac:dyDescent="0.2">
      <c r="A56" s="45">
        <v>8</v>
      </c>
      <c r="B56" s="19" t="s">
        <v>71</v>
      </c>
      <c r="C56" s="20"/>
      <c r="D56" s="21"/>
      <c r="E56" s="13"/>
      <c r="F56" s="14"/>
    </row>
    <row r="57" spans="1:6" ht="35.25" customHeight="1" x14ac:dyDescent="0.2">
      <c r="A57" s="46" t="s">
        <v>256</v>
      </c>
      <c r="B57" s="2" t="s">
        <v>72</v>
      </c>
      <c r="C57" s="20" t="s">
        <v>26</v>
      </c>
      <c r="D57" s="21">
        <v>139</v>
      </c>
      <c r="E57" s="13"/>
      <c r="F57" s="14"/>
    </row>
    <row r="58" spans="1:6" ht="43.5" customHeight="1" x14ac:dyDescent="0.2">
      <c r="A58" s="46" t="s">
        <v>257</v>
      </c>
      <c r="B58" s="2" t="s">
        <v>73</v>
      </c>
      <c r="C58" s="20" t="s">
        <v>26</v>
      </c>
      <c r="D58" s="21">
        <v>23</v>
      </c>
      <c r="E58" s="13"/>
      <c r="F58" s="14"/>
    </row>
    <row r="59" spans="1:6" ht="24" x14ac:dyDescent="0.2">
      <c r="A59" s="46" t="s">
        <v>258</v>
      </c>
      <c r="B59" s="2" t="s">
        <v>74</v>
      </c>
      <c r="C59" s="20" t="s">
        <v>26</v>
      </c>
      <c r="D59" s="21">
        <f>+D19</f>
        <v>39.6</v>
      </c>
      <c r="E59" s="13"/>
      <c r="F59" s="14"/>
    </row>
    <row r="60" spans="1:6" ht="66.75" customHeight="1" x14ac:dyDescent="0.2">
      <c r="A60" s="46" t="s">
        <v>259</v>
      </c>
      <c r="B60" s="2" t="s">
        <v>75</v>
      </c>
      <c r="C60" s="20" t="s">
        <v>29</v>
      </c>
      <c r="D60" s="21">
        <v>2</v>
      </c>
      <c r="E60" s="13"/>
      <c r="F60" s="14"/>
    </row>
    <row r="61" spans="1:6" ht="49.5" customHeight="1" x14ac:dyDescent="0.2">
      <c r="A61" s="46" t="s">
        <v>260</v>
      </c>
      <c r="B61" s="2" t="s">
        <v>76</v>
      </c>
      <c r="C61" s="20" t="s">
        <v>29</v>
      </c>
      <c r="D61" s="21">
        <v>1</v>
      </c>
      <c r="E61" s="13"/>
      <c r="F61" s="14"/>
    </row>
    <row r="62" spans="1:6" ht="36" x14ac:dyDescent="0.2">
      <c r="A62" s="46" t="s">
        <v>261</v>
      </c>
      <c r="B62" s="2" t="s">
        <v>77</v>
      </c>
      <c r="C62" s="20" t="s">
        <v>29</v>
      </c>
      <c r="D62" s="21">
        <v>1</v>
      </c>
      <c r="E62" s="13"/>
      <c r="F62" s="14"/>
    </row>
    <row r="63" spans="1:6" ht="36" x14ac:dyDescent="0.2">
      <c r="A63" s="46" t="s">
        <v>262</v>
      </c>
      <c r="B63" s="16" t="s">
        <v>78</v>
      </c>
      <c r="C63" s="15" t="s">
        <v>26</v>
      </c>
      <c r="D63" s="26">
        <f>+(3.7+6)*1.6</f>
        <v>15.52</v>
      </c>
      <c r="E63" s="13"/>
      <c r="F63" s="14"/>
    </row>
    <row r="64" spans="1:6" x14ac:dyDescent="0.2">
      <c r="A64" s="7">
        <v>9</v>
      </c>
      <c r="B64" s="19" t="s">
        <v>79</v>
      </c>
      <c r="C64" s="1"/>
      <c r="D64" s="9"/>
      <c r="E64" s="10"/>
      <c r="F64" s="14"/>
    </row>
    <row r="65" spans="1:6" x14ac:dyDescent="0.2">
      <c r="A65" s="46" t="s">
        <v>263</v>
      </c>
      <c r="B65" s="2" t="s">
        <v>80</v>
      </c>
      <c r="C65" s="20" t="s">
        <v>26</v>
      </c>
      <c r="D65" s="9">
        <f>7.05*28</f>
        <v>197.4</v>
      </c>
      <c r="E65" s="10"/>
      <c r="F65" s="14"/>
    </row>
    <row r="66" spans="1:6" x14ac:dyDescent="0.2">
      <c r="A66" s="46" t="s">
        <v>264</v>
      </c>
      <c r="B66" s="2" t="s">
        <v>81</v>
      </c>
      <c r="C66" s="1" t="s">
        <v>26</v>
      </c>
      <c r="D66" s="9">
        <f>+D65</f>
        <v>197.4</v>
      </c>
      <c r="E66" s="10"/>
      <c r="F66" s="14"/>
    </row>
    <row r="67" spans="1:6" ht="24" x14ac:dyDescent="0.2">
      <c r="A67" s="46" t="s">
        <v>265</v>
      </c>
      <c r="B67" s="2" t="s">
        <v>82</v>
      </c>
      <c r="C67" s="1" t="s">
        <v>26</v>
      </c>
      <c r="D67" s="1">
        <f>(20.75*28)+33</f>
        <v>614</v>
      </c>
      <c r="E67" s="10"/>
      <c r="F67" s="14"/>
    </row>
    <row r="68" spans="1:6" ht="24" x14ac:dyDescent="0.2">
      <c r="A68" s="46" t="s">
        <v>266</v>
      </c>
      <c r="B68" s="2" t="s">
        <v>83</v>
      </c>
      <c r="C68" s="1" t="s">
        <v>24</v>
      </c>
      <c r="D68" s="9">
        <f>28+7.05+7.05</f>
        <v>42.099999999999994</v>
      </c>
      <c r="E68" s="10"/>
      <c r="F68" s="14"/>
    </row>
    <row r="69" spans="1:6" ht="24" x14ac:dyDescent="0.2">
      <c r="A69" s="46" t="s">
        <v>267</v>
      </c>
      <c r="B69" s="2" t="s">
        <v>84</v>
      </c>
      <c r="C69" s="1" t="s">
        <v>29</v>
      </c>
      <c r="D69" s="9">
        <v>2</v>
      </c>
      <c r="E69" s="10"/>
      <c r="F69" s="14"/>
    </row>
    <row r="70" spans="1:6" x14ac:dyDescent="0.2">
      <c r="A70" s="46" t="s">
        <v>268</v>
      </c>
      <c r="B70" s="2" t="s">
        <v>85</v>
      </c>
      <c r="C70" s="1" t="s">
        <v>24</v>
      </c>
      <c r="D70" s="9">
        <f>+(20.75*2)+(7.05*2)+28+27</f>
        <v>110.6</v>
      </c>
      <c r="E70" s="10"/>
      <c r="F70" s="14"/>
    </row>
    <row r="71" spans="1:6" ht="24" x14ac:dyDescent="0.2">
      <c r="A71" s="46" t="s">
        <v>269</v>
      </c>
      <c r="B71" s="2" t="s">
        <v>86</v>
      </c>
      <c r="C71" s="1" t="s">
        <v>26</v>
      </c>
      <c r="D71" s="9">
        <f>+D66</f>
        <v>197.4</v>
      </c>
      <c r="E71" s="10"/>
      <c r="F71" s="14"/>
    </row>
    <row r="72" spans="1:6" x14ac:dyDescent="0.2">
      <c r="A72" s="45">
        <v>10</v>
      </c>
      <c r="B72" s="19" t="s">
        <v>87</v>
      </c>
      <c r="C72" s="1"/>
      <c r="D72" s="9"/>
      <c r="E72" s="10"/>
      <c r="F72" s="14"/>
    </row>
    <row r="73" spans="1:6" ht="24" x14ac:dyDescent="0.2">
      <c r="A73" s="1" t="s">
        <v>270</v>
      </c>
      <c r="B73" s="27" t="s">
        <v>88</v>
      </c>
      <c r="C73" s="20" t="s">
        <v>26</v>
      </c>
      <c r="D73" s="17">
        <f>342+(19.6*2)+6</f>
        <v>387.2</v>
      </c>
      <c r="E73" s="28"/>
      <c r="F73" s="14"/>
    </row>
    <row r="74" spans="1:6" ht="24" x14ac:dyDescent="0.2">
      <c r="A74" s="1" t="s">
        <v>271</v>
      </c>
      <c r="B74" s="27" t="s">
        <v>89</v>
      </c>
      <c r="C74" s="20" t="s">
        <v>26</v>
      </c>
      <c r="D74" s="17">
        <f>D73+51</f>
        <v>438.2</v>
      </c>
      <c r="E74" s="28"/>
      <c r="F74" s="14"/>
    </row>
    <row r="75" spans="1:6" ht="24" x14ac:dyDescent="0.2">
      <c r="A75" s="1" t="s">
        <v>272</v>
      </c>
      <c r="B75" s="27" t="s">
        <v>90</v>
      </c>
      <c r="C75" s="20" t="s">
        <v>24</v>
      </c>
      <c r="D75" s="17">
        <f>95+(19.6*2)</f>
        <v>134.19999999999999</v>
      </c>
      <c r="E75" s="28"/>
      <c r="F75" s="14"/>
    </row>
    <row r="76" spans="1:6" ht="24" x14ac:dyDescent="0.2">
      <c r="A76" s="1" t="s">
        <v>273</v>
      </c>
      <c r="B76" s="16" t="s">
        <v>91</v>
      </c>
      <c r="C76" s="15" t="s">
        <v>24</v>
      </c>
      <c r="D76" s="17">
        <f>2.5+4.95+2.5+2.5+2.2+1.6+1.3</f>
        <v>17.55</v>
      </c>
      <c r="E76" s="28"/>
      <c r="F76" s="14"/>
    </row>
    <row r="77" spans="1:6" x14ac:dyDescent="0.2">
      <c r="A77" s="1" t="s">
        <v>274</v>
      </c>
      <c r="B77" s="16" t="s">
        <v>92</v>
      </c>
      <c r="C77" s="15" t="s">
        <v>26</v>
      </c>
      <c r="D77" s="17">
        <v>110</v>
      </c>
      <c r="E77" s="28"/>
      <c r="F77" s="14"/>
    </row>
    <row r="78" spans="1:6" ht="36" x14ac:dyDescent="0.2">
      <c r="A78" s="46" t="s">
        <v>275</v>
      </c>
      <c r="B78" s="16" t="s">
        <v>93</v>
      </c>
      <c r="C78" s="15" t="s">
        <v>24</v>
      </c>
      <c r="D78" s="9">
        <f>+(7*7)+(4*3.2)+(7*6.2)</f>
        <v>105.19999999999999</v>
      </c>
      <c r="E78" s="13"/>
      <c r="F78" s="14"/>
    </row>
    <row r="79" spans="1:6" x14ac:dyDescent="0.2">
      <c r="A79" s="45">
        <v>11</v>
      </c>
      <c r="B79" s="23" t="s">
        <v>94</v>
      </c>
      <c r="C79" s="15"/>
      <c r="D79" s="9"/>
      <c r="E79" s="13"/>
      <c r="F79" s="14"/>
    </row>
    <row r="80" spans="1:6" ht="36" x14ac:dyDescent="0.2">
      <c r="A80" s="46" t="s">
        <v>276</v>
      </c>
      <c r="B80" s="16" t="s">
        <v>95</v>
      </c>
      <c r="C80" s="29" t="s">
        <v>26</v>
      </c>
      <c r="D80" s="29">
        <f>+(5.23*1.8)+(3.6*2.6*2)</f>
        <v>28.134000000000004</v>
      </c>
      <c r="E80" s="30"/>
      <c r="F80" s="14"/>
    </row>
    <row r="81" spans="1:6" ht="36" x14ac:dyDescent="0.2">
      <c r="A81" s="46" t="s">
        <v>277</v>
      </c>
      <c r="B81" s="16" t="s">
        <v>96</v>
      </c>
      <c r="C81" s="29" t="s">
        <v>26</v>
      </c>
      <c r="D81" s="29">
        <f>5.23*4.2</f>
        <v>21.966000000000001</v>
      </c>
      <c r="E81" s="30"/>
      <c r="F81" s="14"/>
    </row>
    <row r="82" spans="1:6" ht="60" x14ac:dyDescent="0.2">
      <c r="A82" s="46" t="s">
        <v>278</v>
      </c>
      <c r="B82" s="16" t="s">
        <v>97</v>
      </c>
      <c r="C82" s="15" t="s">
        <v>29</v>
      </c>
      <c r="D82" s="29">
        <v>1</v>
      </c>
      <c r="E82" s="30"/>
      <c r="F82" s="14"/>
    </row>
    <row r="83" spans="1:6" ht="36" x14ac:dyDescent="0.2">
      <c r="A83" s="46" t="s">
        <v>279</v>
      </c>
      <c r="B83" s="16" t="s">
        <v>98</v>
      </c>
      <c r="C83" s="15" t="s">
        <v>29</v>
      </c>
      <c r="D83" s="29">
        <v>1</v>
      </c>
      <c r="E83" s="30"/>
      <c r="F83" s="14"/>
    </row>
    <row r="84" spans="1:6" x14ac:dyDescent="0.2">
      <c r="A84" s="45">
        <v>12</v>
      </c>
      <c r="B84" s="23" t="s">
        <v>99</v>
      </c>
      <c r="C84" s="15"/>
      <c r="D84" s="17"/>
      <c r="E84" s="28"/>
      <c r="F84" s="14"/>
    </row>
    <row r="85" spans="1:6" x14ac:dyDescent="0.2">
      <c r="A85" s="46" t="s">
        <v>280</v>
      </c>
      <c r="B85" s="16" t="s">
        <v>100</v>
      </c>
      <c r="C85" s="15" t="s">
        <v>26</v>
      </c>
      <c r="D85" s="17">
        <v>1424</v>
      </c>
      <c r="E85" s="28"/>
      <c r="F85" s="14"/>
    </row>
    <row r="86" spans="1:6" x14ac:dyDescent="0.2">
      <c r="A86" s="46" t="s">
        <v>281</v>
      </c>
      <c r="B86" s="16" t="s">
        <v>101</v>
      </c>
      <c r="C86" s="15" t="s">
        <v>26</v>
      </c>
      <c r="D86" s="17">
        <v>1217</v>
      </c>
      <c r="E86" s="28"/>
      <c r="F86" s="14"/>
    </row>
    <row r="87" spans="1:6" ht="24" x14ac:dyDescent="0.2">
      <c r="A87" s="46" t="s">
        <v>282</v>
      </c>
      <c r="B87" s="16" t="s">
        <v>102</v>
      </c>
      <c r="C87" s="15" t="s">
        <v>26</v>
      </c>
      <c r="D87" s="17">
        <v>207</v>
      </c>
      <c r="E87" s="28"/>
      <c r="F87" s="14"/>
    </row>
    <row r="88" spans="1:6" ht="24" x14ac:dyDescent="0.2">
      <c r="A88" s="46" t="s">
        <v>283</v>
      </c>
      <c r="B88" s="16" t="s">
        <v>103</v>
      </c>
      <c r="C88" s="15" t="s">
        <v>26</v>
      </c>
      <c r="D88" s="17">
        <v>1424</v>
      </c>
      <c r="E88" s="28"/>
      <c r="F88" s="14"/>
    </row>
    <row r="89" spans="1:6" ht="24" x14ac:dyDescent="0.2">
      <c r="A89" s="46" t="s">
        <v>284</v>
      </c>
      <c r="B89" s="16" t="s">
        <v>104</v>
      </c>
      <c r="C89" s="15" t="s">
        <v>26</v>
      </c>
      <c r="D89" s="17">
        <v>706</v>
      </c>
      <c r="E89" s="28"/>
      <c r="F89" s="14"/>
    </row>
    <row r="90" spans="1:6" ht="24" x14ac:dyDescent="0.2">
      <c r="A90" s="46" t="s">
        <v>285</v>
      </c>
      <c r="B90" s="16" t="s">
        <v>105</v>
      </c>
      <c r="C90" s="15" t="s">
        <v>26</v>
      </c>
      <c r="D90" s="17">
        <v>613</v>
      </c>
      <c r="E90" s="28"/>
      <c r="F90" s="14"/>
    </row>
    <row r="91" spans="1:6" ht="24" x14ac:dyDescent="0.2">
      <c r="A91" s="46" t="s">
        <v>286</v>
      </c>
      <c r="B91" s="16" t="s">
        <v>106</v>
      </c>
      <c r="C91" s="15" t="s">
        <v>26</v>
      </c>
      <c r="D91" s="17">
        <v>105</v>
      </c>
      <c r="E91" s="28"/>
      <c r="F91" s="14"/>
    </row>
    <row r="92" spans="1:6" ht="24" x14ac:dyDescent="0.2">
      <c r="A92" s="46" t="s">
        <v>287</v>
      </c>
      <c r="B92" s="16" t="s">
        <v>107</v>
      </c>
      <c r="C92" s="15" t="s">
        <v>29</v>
      </c>
      <c r="D92" s="17">
        <v>111</v>
      </c>
      <c r="E92" s="28"/>
      <c r="F92" s="14"/>
    </row>
    <row r="93" spans="1:6" x14ac:dyDescent="0.2">
      <c r="A93" s="45">
        <v>13</v>
      </c>
      <c r="B93" s="23" t="s">
        <v>108</v>
      </c>
      <c r="C93" s="15"/>
      <c r="D93" s="17"/>
      <c r="E93" s="28"/>
      <c r="F93" s="14"/>
    </row>
    <row r="94" spans="1:6" ht="40.5" customHeight="1" x14ac:dyDescent="0.2">
      <c r="A94" s="31" t="s">
        <v>288</v>
      </c>
      <c r="B94" s="16" t="s">
        <v>109</v>
      </c>
      <c r="C94" s="15" t="s">
        <v>29</v>
      </c>
      <c r="D94" s="17">
        <v>2</v>
      </c>
      <c r="E94" s="28"/>
      <c r="F94" s="28"/>
    </row>
    <row r="95" spans="1:6" ht="25.5" customHeight="1" x14ac:dyDescent="0.2">
      <c r="A95" s="31" t="s">
        <v>289</v>
      </c>
      <c r="B95" s="16" t="s">
        <v>110</v>
      </c>
      <c r="C95" s="15" t="s">
        <v>29</v>
      </c>
      <c r="D95" s="17">
        <v>1</v>
      </c>
      <c r="E95" s="28"/>
      <c r="F95" s="14"/>
    </row>
    <row r="96" spans="1:6" ht="36" customHeight="1" x14ac:dyDescent="0.2">
      <c r="A96" s="31" t="s">
        <v>290</v>
      </c>
      <c r="B96" s="16" t="s">
        <v>111</v>
      </c>
      <c r="C96" s="15" t="s">
        <v>29</v>
      </c>
      <c r="D96" s="17">
        <v>1</v>
      </c>
      <c r="E96" s="28"/>
      <c r="F96" s="14"/>
    </row>
    <row r="97" spans="1:6" ht="40.5" customHeight="1" x14ac:dyDescent="0.2">
      <c r="A97" s="31" t="s">
        <v>291</v>
      </c>
      <c r="B97" s="16" t="s">
        <v>112</v>
      </c>
      <c r="C97" s="15" t="s">
        <v>29</v>
      </c>
      <c r="D97" s="17">
        <v>1</v>
      </c>
      <c r="E97" s="28"/>
      <c r="F97" s="14"/>
    </row>
    <row r="98" spans="1:6" ht="157.5" customHeight="1" x14ac:dyDescent="0.2">
      <c r="A98" s="31" t="s">
        <v>292</v>
      </c>
      <c r="B98" s="16" t="s">
        <v>113</v>
      </c>
      <c r="C98" s="15" t="s">
        <v>29</v>
      </c>
      <c r="D98" s="17">
        <v>1</v>
      </c>
      <c r="E98" s="28"/>
      <c r="F98" s="14"/>
    </row>
    <row r="99" spans="1:6" x14ac:dyDescent="0.2">
      <c r="A99" s="31" t="s">
        <v>293</v>
      </c>
      <c r="B99" s="16" t="s">
        <v>114</v>
      </c>
      <c r="C99" s="15" t="s">
        <v>24</v>
      </c>
      <c r="D99" s="17">
        <v>140</v>
      </c>
      <c r="E99" s="28"/>
      <c r="F99" s="14"/>
    </row>
    <row r="100" spans="1:6" ht="25.5" customHeight="1" x14ac:dyDescent="0.2">
      <c r="A100" s="31" t="s">
        <v>294</v>
      </c>
      <c r="B100" s="16" t="s">
        <v>115</v>
      </c>
      <c r="C100" s="15" t="s">
        <v>26</v>
      </c>
      <c r="D100" s="17">
        <v>350</v>
      </c>
      <c r="E100" s="28"/>
      <c r="F100" s="14"/>
    </row>
    <row r="101" spans="1:6" x14ac:dyDescent="0.2">
      <c r="A101" s="31" t="s">
        <v>295</v>
      </c>
      <c r="B101" s="16" t="s">
        <v>116</v>
      </c>
      <c r="C101" s="15" t="s">
        <v>29</v>
      </c>
      <c r="D101" s="17">
        <v>20</v>
      </c>
      <c r="E101" s="28"/>
      <c r="F101" s="14"/>
    </row>
    <row r="102" spans="1:6" ht="24" x14ac:dyDescent="0.2">
      <c r="A102" s="31" t="s">
        <v>296</v>
      </c>
      <c r="B102" s="16" t="s">
        <v>117</v>
      </c>
      <c r="C102" s="15" t="s">
        <v>26</v>
      </c>
      <c r="D102" s="17">
        <v>20</v>
      </c>
      <c r="E102" s="28"/>
      <c r="F102" s="14"/>
    </row>
    <row r="103" spans="1:6" x14ac:dyDescent="0.2">
      <c r="A103" s="32" t="s">
        <v>288</v>
      </c>
      <c r="B103" s="16" t="s">
        <v>118</v>
      </c>
      <c r="C103" s="15" t="s">
        <v>29</v>
      </c>
      <c r="D103" s="17">
        <v>2</v>
      </c>
      <c r="E103" s="28"/>
      <c r="F103" s="14"/>
    </row>
    <row r="104" spans="1:6" ht="36" x14ac:dyDescent="0.2">
      <c r="A104" s="32" t="s">
        <v>297</v>
      </c>
      <c r="B104" s="16" t="s">
        <v>119</v>
      </c>
      <c r="C104" s="15" t="s">
        <v>29</v>
      </c>
      <c r="D104" s="17">
        <v>1</v>
      </c>
      <c r="E104" s="28"/>
      <c r="F104" s="14"/>
    </row>
    <row r="105" spans="1:6" x14ac:dyDescent="0.2">
      <c r="A105" s="7">
        <v>14</v>
      </c>
      <c r="B105" s="23" t="s">
        <v>120</v>
      </c>
      <c r="C105" s="15"/>
      <c r="D105" s="17"/>
      <c r="E105" s="28"/>
      <c r="F105" s="14"/>
    </row>
    <row r="106" spans="1:6" x14ac:dyDescent="0.2">
      <c r="A106" s="1" t="s">
        <v>298</v>
      </c>
      <c r="B106" s="16" t="s">
        <v>121</v>
      </c>
      <c r="C106" s="15" t="s">
        <v>26</v>
      </c>
      <c r="D106" s="17">
        <f>+D18+D21+D14+D28</f>
        <v>733</v>
      </c>
      <c r="E106" s="28"/>
      <c r="F106" s="14"/>
    </row>
    <row r="107" spans="1:6" ht="24" x14ac:dyDescent="0.2">
      <c r="A107" s="1" t="s">
        <v>299</v>
      </c>
      <c r="B107" s="16" t="s">
        <v>122</v>
      </c>
      <c r="C107" s="15" t="s">
        <v>46</v>
      </c>
      <c r="D107" s="17">
        <v>36</v>
      </c>
      <c r="E107" s="28"/>
      <c r="F107" s="14"/>
    </row>
    <row r="108" spans="1:6" x14ac:dyDescent="0.2">
      <c r="A108" s="7">
        <v>15</v>
      </c>
      <c r="B108" s="45" t="s">
        <v>123</v>
      </c>
      <c r="C108" s="15"/>
      <c r="D108" s="9"/>
      <c r="E108" s="72"/>
      <c r="F108" s="33"/>
    </row>
    <row r="109" spans="1:6" x14ac:dyDescent="0.2">
      <c r="A109" s="46" t="s">
        <v>300</v>
      </c>
      <c r="B109" s="16" t="s">
        <v>124</v>
      </c>
      <c r="C109" s="15" t="s">
        <v>29</v>
      </c>
      <c r="D109" s="9">
        <v>1</v>
      </c>
      <c r="E109" s="72"/>
      <c r="F109" s="33"/>
    </row>
    <row r="110" spans="1:6" ht="48" x14ac:dyDescent="0.2">
      <c r="A110" s="46" t="s">
        <v>301</v>
      </c>
      <c r="B110" s="16" t="s">
        <v>125</v>
      </c>
      <c r="C110" s="15" t="s">
        <v>46</v>
      </c>
      <c r="D110" s="9">
        <v>7.5</v>
      </c>
      <c r="E110" s="72"/>
      <c r="F110" s="33"/>
    </row>
    <row r="111" spans="1:6" ht="24" x14ac:dyDescent="0.2">
      <c r="A111" s="46" t="s">
        <v>302</v>
      </c>
      <c r="B111" s="16" t="s">
        <v>382</v>
      </c>
      <c r="C111" s="15" t="s">
        <v>24</v>
      </c>
      <c r="D111" s="9">
        <v>20</v>
      </c>
      <c r="E111" s="72"/>
      <c r="F111" s="33"/>
    </row>
    <row r="112" spans="1:6" ht="36" x14ac:dyDescent="0.2">
      <c r="A112" s="46" t="s">
        <v>303</v>
      </c>
      <c r="B112" s="16" t="s">
        <v>126</v>
      </c>
      <c r="C112" s="15" t="s">
        <v>29</v>
      </c>
      <c r="D112" s="9">
        <v>1</v>
      </c>
      <c r="E112" s="72"/>
      <c r="F112" s="33"/>
    </row>
    <row r="113" spans="1:6" ht="24" x14ac:dyDescent="0.2">
      <c r="A113" s="46" t="s">
        <v>304</v>
      </c>
      <c r="B113" s="16" t="s">
        <v>127</v>
      </c>
      <c r="C113" s="15" t="s">
        <v>24</v>
      </c>
      <c r="D113" s="9">
        <v>54</v>
      </c>
      <c r="E113" s="72"/>
      <c r="F113" s="33"/>
    </row>
    <row r="114" spans="1:6" ht="24" x14ac:dyDescent="0.2">
      <c r="A114" s="46" t="s">
        <v>305</v>
      </c>
      <c r="B114" s="16" t="s">
        <v>128</v>
      </c>
      <c r="C114" s="15" t="s">
        <v>129</v>
      </c>
      <c r="D114" s="9">
        <v>1</v>
      </c>
      <c r="E114" s="72"/>
      <c r="F114" s="33"/>
    </row>
    <row r="115" spans="1:6" ht="24" x14ac:dyDescent="0.2">
      <c r="A115" s="46" t="s">
        <v>306</v>
      </c>
      <c r="B115" s="16" t="s">
        <v>130</v>
      </c>
      <c r="C115" s="15" t="s">
        <v>24</v>
      </c>
      <c r="D115" s="9">
        <v>32</v>
      </c>
      <c r="E115" s="72"/>
      <c r="F115" s="33"/>
    </row>
    <row r="116" spans="1:6" ht="24" x14ac:dyDescent="0.2">
      <c r="A116" s="46" t="s">
        <v>307</v>
      </c>
      <c r="B116" s="16" t="s">
        <v>131</v>
      </c>
      <c r="C116" s="15" t="s">
        <v>24</v>
      </c>
      <c r="D116" s="9">
        <v>12</v>
      </c>
      <c r="E116" s="72"/>
      <c r="F116" s="33"/>
    </row>
    <row r="117" spans="1:6" x14ac:dyDescent="0.2">
      <c r="A117" s="46" t="s">
        <v>308</v>
      </c>
      <c r="B117" s="16" t="s">
        <v>132</v>
      </c>
      <c r="C117" s="15" t="s">
        <v>29</v>
      </c>
      <c r="D117" s="9">
        <v>1</v>
      </c>
      <c r="E117" s="72"/>
      <c r="F117" s="33"/>
    </row>
    <row r="118" spans="1:6" x14ac:dyDescent="0.2">
      <c r="A118" s="46" t="s">
        <v>383</v>
      </c>
      <c r="B118" s="16" t="s">
        <v>133</v>
      </c>
      <c r="C118" s="15" t="s">
        <v>24</v>
      </c>
      <c r="D118" s="9">
        <v>30</v>
      </c>
      <c r="E118" s="72"/>
      <c r="F118" s="33"/>
    </row>
    <row r="119" spans="1:6" ht="24" x14ac:dyDescent="0.2">
      <c r="A119" s="46" t="s">
        <v>309</v>
      </c>
      <c r="B119" s="16" t="s">
        <v>134</v>
      </c>
      <c r="C119" s="15" t="s">
        <v>135</v>
      </c>
      <c r="D119" s="9">
        <v>1</v>
      </c>
      <c r="E119" s="72"/>
      <c r="F119" s="33"/>
    </row>
    <row r="120" spans="1:6" x14ac:dyDescent="0.2">
      <c r="A120" s="46" t="s">
        <v>310</v>
      </c>
      <c r="B120" s="16" t="s">
        <v>136</v>
      </c>
      <c r="C120" s="15" t="s">
        <v>29</v>
      </c>
      <c r="D120" s="9">
        <v>3</v>
      </c>
      <c r="E120" s="72"/>
      <c r="F120" s="33"/>
    </row>
    <row r="121" spans="1:6" x14ac:dyDescent="0.2">
      <c r="A121" s="1">
        <v>16</v>
      </c>
      <c r="B121" s="45" t="s">
        <v>137</v>
      </c>
      <c r="C121" s="15"/>
      <c r="D121" s="9"/>
      <c r="E121" s="72"/>
      <c r="F121" s="33"/>
    </row>
    <row r="122" spans="1:6" x14ac:dyDescent="0.2">
      <c r="A122" s="46" t="s">
        <v>311</v>
      </c>
      <c r="B122" s="16" t="s">
        <v>138</v>
      </c>
      <c r="C122" s="15" t="s">
        <v>24</v>
      </c>
      <c r="D122" s="9">
        <v>135</v>
      </c>
      <c r="E122" s="72"/>
      <c r="F122" s="33"/>
    </row>
    <row r="123" spans="1:6" x14ac:dyDescent="0.2">
      <c r="A123" s="46" t="s">
        <v>312</v>
      </c>
      <c r="B123" s="16" t="s">
        <v>139</v>
      </c>
      <c r="C123" s="15" t="s">
        <v>29</v>
      </c>
      <c r="D123" s="9">
        <v>350</v>
      </c>
      <c r="E123" s="72"/>
      <c r="F123" s="33"/>
    </row>
    <row r="124" spans="1:6" ht="24" x14ac:dyDescent="0.2">
      <c r="A124" s="46" t="s">
        <v>313</v>
      </c>
      <c r="B124" s="16" t="s">
        <v>140</v>
      </c>
      <c r="C124" s="15" t="s">
        <v>24</v>
      </c>
      <c r="D124" s="9">
        <v>55</v>
      </c>
      <c r="E124" s="72"/>
      <c r="F124" s="33"/>
    </row>
    <row r="125" spans="1:6" ht="24" x14ac:dyDescent="0.2">
      <c r="A125" s="46" t="s">
        <v>314</v>
      </c>
      <c r="B125" s="16" t="s">
        <v>141</v>
      </c>
      <c r="C125" s="15" t="s">
        <v>24</v>
      </c>
      <c r="D125" s="9">
        <v>22</v>
      </c>
      <c r="E125" s="72"/>
      <c r="F125" s="33"/>
    </row>
    <row r="126" spans="1:6" ht="24" x14ac:dyDescent="0.2">
      <c r="A126" s="46" t="s">
        <v>315</v>
      </c>
      <c r="B126" s="16" t="s">
        <v>142</v>
      </c>
      <c r="C126" s="15" t="s">
        <v>24</v>
      </c>
      <c r="D126" s="9">
        <v>185</v>
      </c>
      <c r="E126" s="72"/>
      <c r="F126" s="33"/>
    </row>
    <row r="127" spans="1:6" x14ac:dyDescent="0.2">
      <c r="A127" s="46" t="s">
        <v>316</v>
      </c>
      <c r="B127" s="16" t="s">
        <v>143</v>
      </c>
      <c r="C127" s="15" t="s">
        <v>29</v>
      </c>
      <c r="D127" s="9">
        <v>180</v>
      </c>
      <c r="E127" s="72"/>
      <c r="F127" s="33"/>
    </row>
    <row r="128" spans="1:6" x14ac:dyDescent="0.2">
      <c r="A128" s="46" t="s">
        <v>317</v>
      </c>
      <c r="B128" s="16" t="s">
        <v>144</v>
      </c>
      <c r="C128" s="15" t="s">
        <v>24</v>
      </c>
      <c r="D128" s="9">
        <v>320</v>
      </c>
      <c r="E128" s="72"/>
      <c r="F128" s="33"/>
    </row>
    <row r="129" spans="1:6" x14ac:dyDescent="0.2">
      <c r="A129" s="46" t="s">
        <v>318</v>
      </c>
      <c r="B129" s="16" t="s">
        <v>145</v>
      </c>
      <c r="C129" s="15" t="s">
        <v>24</v>
      </c>
      <c r="D129" s="9">
        <v>25</v>
      </c>
      <c r="E129" s="72"/>
      <c r="F129" s="33"/>
    </row>
    <row r="130" spans="1:6" x14ac:dyDescent="0.2">
      <c r="A130" s="46" t="s">
        <v>319</v>
      </c>
      <c r="B130" s="16" t="s">
        <v>146</v>
      </c>
      <c r="C130" s="15" t="s">
        <v>29</v>
      </c>
      <c r="D130" s="9">
        <v>12</v>
      </c>
      <c r="E130" s="72"/>
      <c r="F130" s="33"/>
    </row>
    <row r="131" spans="1:6" x14ac:dyDescent="0.2">
      <c r="A131" s="32" t="s">
        <v>311</v>
      </c>
      <c r="B131" s="16" t="s">
        <v>147</v>
      </c>
      <c r="C131" s="15" t="s">
        <v>24</v>
      </c>
      <c r="D131" s="9">
        <v>150</v>
      </c>
      <c r="E131" s="72"/>
      <c r="F131" s="33"/>
    </row>
    <row r="132" spans="1:6" x14ac:dyDescent="0.2">
      <c r="A132" s="32" t="s">
        <v>320</v>
      </c>
      <c r="B132" s="16" t="s">
        <v>148</v>
      </c>
      <c r="C132" s="15" t="s">
        <v>29</v>
      </c>
      <c r="D132" s="9">
        <v>8</v>
      </c>
      <c r="E132" s="72"/>
      <c r="F132" s="33"/>
    </row>
    <row r="133" spans="1:6" x14ac:dyDescent="0.2">
      <c r="A133" s="32" t="s">
        <v>321</v>
      </c>
      <c r="B133" s="16" t="s">
        <v>149</v>
      </c>
      <c r="C133" s="15" t="s">
        <v>24</v>
      </c>
      <c r="D133" s="9">
        <v>51</v>
      </c>
      <c r="E133" s="72"/>
      <c r="F133" s="33"/>
    </row>
    <row r="134" spans="1:6" x14ac:dyDescent="0.2">
      <c r="A134" s="1">
        <v>17</v>
      </c>
      <c r="B134" s="45" t="s">
        <v>150</v>
      </c>
      <c r="C134" s="15"/>
      <c r="D134" s="9"/>
      <c r="E134" s="72"/>
      <c r="F134" s="33"/>
    </row>
    <row r="135" spans="1:6" ht="72" x14ac:dyDescent="0.2">
      <c r="A135" s="46" t="s">
        <v>322</v>
      </c>
      <c r="B135" s="16" t="s">
        <v>151</v>
      </c>
      <c r="C135" s="15" t="s">
        <v>29</v>
      </c>
      <c r="D135" s="9">
        <v>1</v>
      </c>
      <c r="E135" s="72"/>
      <c r="F135" s="33"/>
    </row>
    <row r="136" spans="1:6" ht="24" x14ac:dyDescent="0.2">
      <c r="A136" s="46" t="s">
        <v>323</v>
      </c>
      <c r="B136" s="16" t="s">
        <v>152</v>
      </c>
      <c r="C136" s="15" t="s">
        <v>24</v>
      </c>
      <c r="D136" s="9">
        <v>85</v>
      </c>
      <c r="E136" s="72"/>
      <c r="F136" s="33"/>
    </row>
    <row r="137" spans="1:6" ht="24" x14ac:dyDescent="0.2">
      <c r="A137" s="46" t="s">
        <v>324</v>
      </c>
      <c r="B137" s="16" t="s">
        <v>153</v>
      </c>
      <c r="C137" s="15" t="s">
        <v>24</v>
      </c>
      <c r="D137" s="9">
        <v>10</v>
      </c>
      <c r="E137" s="72"/>
      <c r="F137" s="33"/>
    </row>
    <row r="138" spans="1:6" x14ac:dyDescent="0.2">
      <c r="A138" s="46" t="s">
        <v>325</v>
      </c>
      <c r="B138" s="16" t="s">
        <v>384</v>
      </c>
      <c r="C138" s="15" t="s">
        <v>24</v>
      </c>
      <c r="D138" s="9">
        <v>10</v>
      </c>
      <c r="E138" s="72"/>
      <c r="F138" s="33"/>
    </row>
    <row r="139" spans="1:6" ht="24" x14ac:dyDescent="0.2">
      <c r="A139" s="46" t="s">
        <v>326</v>
      </c>
      <c r="B139" s="16" t="s">
        <v>154</v>
      </c>
      <c r="C139" s="15" t="s">
        <v>29</v>
      </c>
      <c r="D139" s="9">
        <v>1</v>
      </c>
      <c r="E139" s="72"/>
      <c r="F139" s="33"/>
    </row>
    <row r="140" spans="1:6" ht="24" x14ac:dyDescent="0.2">
      <c r="A140" s="46" t="s">
        <v>327</v>
      </c>
      <c r="B140" s="16" t="s">
        <v>385</v>
      </c>
      <c r="C140" s="15" t="s">
        <v>24</v>
      </c>
      <c r="D140" s="9">
        <v>60</v>
      </c>
      <c r="E140" s="72"/>
      <c r="F140" s="33"/>
    </row>
    <row r="141" spans="1:6" ht="24" x14ac:dyDescent="0.2">
      <c r="A141" s="46" t="s">
        <v>328</v>
      </c>
      <c r="B141" s="16" t="s">
        <v>155</v>
      </c>
      <c r="C141" s="15" t="s">
        <v>24</v>
      </c>
      <c r="D141" s="9">
        <v>10</v>
      </c>
      <c r="E141" s="72"/>
      <c r="F141" s="33"/>
    </row>
    <row r="142" spans="1:6" x14ac:dyDescent="0.2">
      <c r="A142" s="46" t="s">
        <v>329</v>
      </c>
      <c r="B142" s="16" t="s">
        <v>156</v>
      </c>
      <c r="C142" s="15" t="s">
        <v>24</v>
      </c>
      <c r="D142" s="9">
        <v>2</v>
      </c>
      <c r="E142" s="72"/>
      <c r="F142" s="33"/>
    </row>
    <row r="143" spans="1:6" ht="24" x14ac:dyDescent="0.2">
      <c r="A143" s="46" t="s">
        <v>330</v>
      </c>
      <c r="B143" s="16" t="s">
        <v>157</v>
      </c>
      <c r="C143" s="15" t="s">
        <v>29</v>
      </c>
      <c r="D143" s="9">
        <v>1</v>
      </c>
      <c r="E143" s="72"/>
      <c r="F143" s="33"/>
    </row>
    <row r="144" spans="1:6" x14ac:dyDescent="0.2">
      <c r="A144" s="7">
        <v>18</v>
      </c>
      <c r="B144" s="45" t="s">
        <v>158</v>
      </c>
      <c r="C144" s="15"/>
      <c r="D144" s="9"/>
      <c r="E144" s="72"/>
      <c r="F144" s="33"/>
    </row>
    <row r="145" spans="1:6" ht="24" x14ac:dyDescent="0.2">
      <c r="A145" s="46" t="s">
        <v>331</v>
      </c>
      <c r="B145" s="16" t="s">
        <v>159</v>
      </c>
      <c r="C145" s="15" t="s">
        <v>29</v>
      </c>
      <c r="D145" s="9">
        <v>2</v>
      </c>
      <c r="E145" s="72"/>
      <c r="F145" s="33"/>
    </row>
    <row r="146" spans="1:6" ht="24" x14ac:dyDescent="0.2">
      <c r="A146" s="46" t="s">
        <v>332</v>
      </c>
      <c r="B146" s="16" t="s">
        <v>160</v>
      </c>
      <c r="C146" s="15" t="s">
        <v>29</v>
      </c>
      <c r="D146" s="9">
        <v>6</v>
      </c>
      <c r="E146" s="72"/>
      <c r="F146" s="33"/>
    </row>
    <row r="147" spans="1:6" x14ac:dyDescent="0.2">
      <c r="A147" s="46" t="s">
        <v>333</v>
      </c>
      <c r="B147" s="16" t="s">
        <v>161</v>
      </c>
      <c r="C147" s="15" t="s">
        <v>24</v>
      </c>
      <c r="D147" s="9">
        <v>135</v>
      </c>
      <c r="E147" s="72"/>
      <c r="F147" s="33"/>
    </row>
    <row r="148" spans="1:6" ht="24" x14ac:dyDescent="0.2">
      <c r="A148" s="46" t="s">
        <v>334</v>
      </c>
      <c r="B148" s="16" t="s">
        <v>162</v>
      </c>
      <c r="C148" s="15" t="s">
        <v>29</v>
      </c>
      <c r="D148" s="9">
        <v>13</v>
      </c>
      <c r="E148" s="72"/>
      <c r="F148" s="33"/>
    </row>
    <row r="149" spans="1:6" ht="24" x14ac:dyDescent="0.2">
      <c r="A149" s="46" t="s">
        <v>335</v>
      </c>
      <c r="B149" s="16" t="s">
        <v>163</v>
      </c>
      <c r="C149" s="15" t="s">
        <v>29</v>
      </c>
      <c r="D149" s="9">
        <v>26</v>
      </c>
      <c r="E149" s="72"/>
      <c r="F149" s="33"/>
    </row>
    <row r="150" spans="1:6" x14ac:dyDescent="0.2">
      <c r="A150" s="46" t="s">
        <v>336</v>
      </c>
      <c r="B150" s="16" t="s">
        <v>164</v>
      </c>
      <c r="C150" s="15" t="s">
        <v>29</v>
      </c>
      <c r="D150" s="9">
        <v>6</v>
      </c>
      <c r="E150" s="72"/>
      <c r="F150" s="33"/>
    </row>
    <row r="151" spans="1:6" x14ac:dyDescent="0.2">
      <c r="A151" s="46" t="s">
        <v>337</v>
      </c>
      <c r="B151" s="16" t="s">
        <v>165</v>
      </c>
      <c r="C151" s="15" t="s">
        <v>29</v>
      </c>
      <c r="D151" s="9">
        <v>81</v>
      </c>
      <c r="E151" s="72"/>
      <c r="F151" s="33"/>
    </row>
    <row r="152" spans="1:6" x14ac:dyDescent="0.2">
      <c r="A152" s="46" t="s">
        <v>338</v>
      </c>
      <c r="B152" s="16" t="s">
        <v>166</v>
      </c>
      <c r="C152" s="15" t="s">
        <v>29</v>
      </c>
      <c r="D152" s="9">
        <v>12</v>
      </c>
      <c r="E152" s="72"/>
      <c r="F152" s="33"/>
    </row>
    <row r="153" spans="1:6" x14ac:dyDescent="0.2">
      <c r="A153" s="46" t="s">
        <v>339</v>
      </c>
      <c r="B153" s="16" t="s">
        <v>167</v>
      </c>
      <c r="C153" s="15" t="s">
        <v>29</v>
      </c>
      <c r="D153" s="9">
        <v>140</v>
      </c>
      <c r="E153" s="72"/>
      <c r="F153" s="33"/>
    </row>
    <row r="154" spans="1:6" ht="24" x14ac:dyDescent="0.2">
      <c r="A154" s="32" t="s">
        <v>331</v>
      </c>
      <c r="B154" s="16" t="s">
        <v>386</v>
      </c>
      <c r="C154" s="15" t="s">
        <v>29</v>
      </c>
      <c r="D154" s="9">
        <v>140</v>
      </c>
      <c r="E154" s="72"/>
      <c r="F154" s="33"/>
    </row>
    <row r="155" spans="1:6" x14ac:dyDescent="0.2">
      <c r="A155" s="32" t="s">
        <v>340</v>
      </c>
      <c r="B155" s="16" t="s">
        <v>168</v>
      </c>
      <c r="C155" s="15" t="s">
        <v>169</v>
      </c>
      <c r="D155" s="9">
        <v>630</v>
      </c>
      <c r="E155" s="72"/>
      <c r="F155" s="33"/>
    </row>
    <row r="156" spans="1:6" x14ac:dyDescent="0.2">
      <c r="A156" s="46" t="s">
        <v>341</v>
      </c>
      <c r="B156" s="16" t="s">
        <v>170</v>
      </c>
      <c r="C156" s="15" t="s">
        <v>29</v>
      </c>
      <c r="D156" s="9">
        <v>8</v>
      </c>
      <c r="E156" s="72"/>
      <c r="F156" s="33"/>
    </row>
    <row r="157" spans="1:6" x14ac:dyDescent="0.2">
      <c r="A157" s="46" t="s">
        <v>387</v>
      </c>
      <c r="B157" s="16" t="s">
        <v>388</v>
      </c>
      <c r="C157" s="15" t="s">
        <v>29</v>
      </c>
      <c r="D157" s="9">
        <v>1</v>
      </c>
      <c r="E157" s="72"/>
      <c r="F157" s="33"/>
    </row>
    <row r="158" spans="1:6" x14ac:dyDescent="0.2">
      <c r="A158" s="1">
        <v>19</v>
      </c>
      <c r="B158" s="46" t="s">
        <v>171</v>
      </c>
      <c r="C158" s="15"/>
      <c r="D158" s="9"/>
      <c r="E158" s="72"/>
      <c r="F158" s="33"/>
    </row>
    <row r="159" spans="1:6" ht="24" x14ac:dyDescent="0.2">
      <c r="A159" s="46" t="s">
        <v>342</v>
      </c>
      <c r="B159" s="16" t="s">
        <v>172</v>
      </c>
      <c r="C159" s="15" t="s">
        <v>29</v>
      </c>
      <c r="D159" s="9">
        <v>46</v>
      </c>
      <c r="E159" s="72"/>
      <c r="F159" s="33"/>
    </row>
    <row r="160" spans="1:6" ht="24" x14ac:dyDescent="0.2">
      <c r="A160" s="46" t="s">
        <v>343</v>
      </c>
      <c r="B160" s="16" t="s">
        <v>173</v>
      </c>
      <c r="C160" s="15" t="s">
        <v>29</v>
      </c>
      <c r="D160" s="9">
        <v>2</v>
      </c>
      <c r="E160" s="72"/>
      <c r="F160" s="33"/>
    </row>
    <row r="161" spans="1:6" x14ac:dyDescent="0.2">
      <c r="A161" s="46" t="s">
        <v>344</v>
      </c>
      <c r="B161" s="16" t="s">
        <v>174</v>
      </c>
      <c r="C161" s="15" t="s">
        <v>29</v>
      </c>
      <c r="D161" s="9">
        <v>8</v>
      </c>
      <c r="E161" s="72"/>
      <c r="F161" s="33"/>
    </row>
    <row r="162" spans="1:6" ht="24" x14ac:dyDescent="0.2">
      <c r="A162" s="46" t="s">
        <v>345</v>
      </c>
      <c r="B162" s="16" t="s">
        <v>175</v>
      </c>
      <c r="C162" s="15" t="s">
        <v>29</v>
      </c>
      <c r="D162" s="9">
        <v>1</v>
      </c>
      <c r="E162" s="72"/>
      <c r="F162" s="33"/>
    </row>
    <row r="163" spans="1:6" x14ac:dyDescent="0.2">
      <c r="A163" s="46" t="s">
        <v>346</v>
      </c>
      <c r="B163" s="16" t="s">
        <v>389</v>
      </c>
      <c r="C163" s="15" t="s">
        <v>29</v>
      </c>
      <c r="D163" s="9">
        <v>6</v>
      </c>
      <c r="E163" s="72"/>
      <c r="F163" s="33"/>
    </row>
    <row r="164" spans="1:6" x14ac:dyDescent="0.2">
      <c r="A164" s="46" t="s">
        <v>347</v>
      </c>
      <c r="B164" s="16" t="s">
        <v>176</v>
      </c>
      <c r="C164" s="15" t="s">
        <v>29</v>
      </c>
      <c r="D164" s="9">
        <v>8</v>
      </c>
      <c r="E164" s="72"/>
      <c r="F164" s="33"/>
    </row>
    <row r="165" spans="1:6" ht="24" x14ac:dyDescent="0.2">
      <c r="A165" s="46" t="s">
        <v>348</v>
      </c>
      <c r="B165" s="16" t="s">
        <v>177</v>
      </c>
      <c r="C165" s="15" t="s">
        <v>29</v>
      </c>
      <c r="D165" s="9">
        <v>1</v>
      </c>
      <c r="E165" s="72"/>
      <c r="F165" s="33"/>
    </row>
    <row r="166" spans="1:6" x14ac:dyDescent="0.2">
      <c r="A166" s="7">
        <v>20</v>
      </c>
      <c r="B166" s="47" t="s">
        <v>178</v>
      </c>
      <c r="C166" s="15"/>
      <c r="D166" s="9"/>
      <c r="E166" s="72"/>
      <c r="F166" s="33"/>
    </row>
    <row r="167" spans="1:6" x14ac:dyDescent="0.2">
      <c r="A167" s="46" t="s">
        <v>349</v>
      </c>
      <c r="B167" s="16" t="s">
        <v>168</v>
      </c>
      <c r="C167" s="15" t="s">
        <v>169</v>
      </c>
      <c r="D167" s="9">
        <v>930</v>
      </c>
      <c r="E167" s="72"/>
      <c r="F167" s="33"/>
    </row>
    <row r="168" spans="1:6" x14ac:dyDescent="0.2">
      <c r="A168" s="46" t="s">
        <v>350</v>
      </c>
      <c r="B168" s="16" t="s">
        <v>390</v>
      </c>
      <c r="C168" s="15" t="s">
        <v>29</v>
      </c>
      <c r="D168" s="9">
        <v>45</v>
      </c>
      <c r="E168" s="72"/>
      <c r="F168" s="33"/>
    </row>
    <row r="169" spans="1:6" ht="24" x14ac:dyDescent="0.2">
      <c r="A169" s="46" t="s">
        <v>351</v>
      </c>
      <c r="B169" s="16" t="s">
        <v>179</v>
      </c>
      <c r="C169" s="15" t="s">
        <v>29</v>
      </c>
      <c r="D169" s="9">
        <v>30</v>
      </c>
      <c r="E169" s="72"/>
      <c r="F169" s="33"/>
    </row>
    <row r="170" spans="1:6" x14ac:dyDescent="0.2">
      <c r="A170" s="46" t="s">
        <v>352</v>
      </c>
      <c r="B170" s="16" t="s">
        <v>180</v>
      </c>
      <c r="C170" s="15" t="s">
        <v>29</v>
      </c>
      <c r="D170" s="9">
        <v>4</v>
      </c>
      <c r="E170" s="72"/>
      <c r="F170" s="33"/>
    </row>
    <row r="171" spans="1:6" x14ac:dyDescent="0.2">
      <c r="A171" s="46" t="s">
        <v>353</v>
      </c>
      <c r="B171" s="16" t="s">
        <v>181</v>
      </c>
      <c r="C171" s="15" t="s">
        <v>29</v>
      </c>
      <c r="D171" s="9">
        <v>10</v>
      </c>
      <c r="E171" s="72"/>
      <c r="F171" s="33"/>
    </row>
    <row r="172" spans="1:6" x14ac:dyDescent="0.2">
      <c r="A172" s="46" t="s">
        <v>354</v>
      </c>
      <c r="B172" s="16" t="s">
        <v>391</v>
      </c>
      <c r="C172" s="15" t="s">
        <v>29</v>
      </c>
      <c r="D172" s="9">
        <v>6</v>
      </c>
      <c r="E172" s="72"/>
      <c r="F172" s="33"/>
    </row>
    <row r="173" spans="1:6" x14ac:dyDescent="0.2">
      <c r="A173" s="7">
        <v>21</v>
      </c>
      <c r="B173" s="47" t="s">
        <v>182</v>
      </c>
      <c r="C173" s="15"/>
      <c r="D173" s="9"/>
      <c r="E173" s="72"/>
      <c r="F173" s="33"/>
    </row>
    <row r="174" spans="1:6" ht="24" x14ac:dyDescent="0.2">
      <c r="A174" s="46" t="s">
        <v>355</v>
      </c>
      <c r="B174" s="16" t="s">
        <v>183</v>
      </c>
      <c r="C174" s="15" t="s">
        <v>29</v>
      </c>
      <c r="D174" s="9">
        <v>20</v>
      </c>
      <c r="E174" s="72"/>
      <c r="F174" s="33"/>
    </row>
    <row r="175" spans="1:6" x14ac:dyDescent="0.2">
      <c r="A175" s="46" t="s">
        <v>356</v>
      </c>
      <c r="B175" s="16" t="s">
        <v>184</v>
      </c>
      <c r="C175" s="15" t="s">
        <v>29</v>
      </c>
      <c r="D175" s="9">
        <v>1</v>
      </c>
      <c r="E175" s="72"/>
      <c r="F175" s="33"/>
    </row>
    <row r="176" spans="1:6" x14ac:dyDescent="0.2">
      <c r="A176" s="46" t="s">
        <v>357</v>
      </c>
      <c r="B176" s="16" t="s">
        <v>185</v>
      </c>
      <c r="C176" s="15" t="s">
        <v>29</v>
      </c>
      <c r="D176" s="9">
        <v>1</v>
      </c>
      <c r="E176" s="72"/>
      <c r="F176" s="33"/>
    </row>
    <row r="177" spans="1:6" x14ac:dyDescent="0.2">
      <c r="A177" s="46" t="s">
        <v>358</v>
      </c>
      <c r="B177" s="16" t="s">
        <v>186</v>
      </c>
      <c r="C177" s="15" t="s">
        <v>29</v>
      </c>
      <c r="D177" s="9">
        <v>24</v>
      </c>
      <c r="E177" s="72"/>
      <c r="F177" s="33"/>
    </row>
    <row r="178" spans="1:6" ht="36" x14ac:dyDescent="0.2">
      <c r="A178" s="46" t="s">
        <v>359</v>
      </c>
      <c r="B178" s="16" t="s">
        <v>392</v>
      </c>
      <c r="C178" s="15" t="s">
        <v>29</v>
      </c>
      <c r="D178" s="9">
        <v>1</v>
      </c>
      <c r="E178" s="72"/>
      <c r="F178" s="33"/>
    </row>
    <row r="179" spans="1:6" x14ac:dyDescent="0.2">
      <c r="A179" s="46" t="s">
        <v>360</v>
      </c>
      <c r="B179" s="16" t="s">
        <v>187</v>
      </c>
      <c r="C179" s="15" t="s">
        <v>24</v>
      </c>
      <c r="D179" s="9">
        <v>65</v>
      </c>
      <c r="E179" s="72"/>
      <c r="F179" s="33"/>
    </row>
    <row r="180" spans="1:6" x14ac:dyDescent="0.2">
      <c r="A180" s="46" t="s">
        <v>361</v>
      </c>
      <c r="B180" s="16" t="s">
        <v>188</v>
      </c>
      <c r="C180" s="15" t="s">
        <v>29</v>
      </c>
      <c r="D180" s="9">
        <v>2</v>
      </c>
      <c r="E180" s="72"/>
      <c r="F180" s="33"/>
    </row>
    <row r="181" spans="1:6" x14ac:dyDescent="0.2">
      <c r="A181" s="46" t="s">
        <v>362</v>
      </c>
      <c r="B181" s="16" t="s">
        <v>189</v>
      </c>
      <c r="C181" s="15" t="s">
        <v>29</v>
      </c>
      <c r="D181" s="9">
        <v>6</v>
      </c>
      <c r="E181" s="72"/>
      <c r="F181" s="33"/>
    </row>
    <row r="182" spans="1:6" x14ac:dyDescent="0.2">
      <c r="A182" s="46" t="s">
        <v>363</v>
      </c>
      <c r="B182" s="16" t="s">
        <v>190</v>
      </c>
      <c r="C182" s="15" t="s">
        <v>29</v>
      </c>
      <c r="D182" s="9">
        <v>1</v>
      </c>
      <c r="E182" s="72"/>
      <c r="F182" s="33"/>
    </row>
    <row r="183" spans="1:6" x14ac:dyDescent="0.2">
      <c r="A183" s="32" t="s">
        <v>355</v>
      </c>
      <c r="B183" s="16" t="s">
        <v>191</v>
      </c>
      <c r="C183" s="15" t="s">
        <v>29</v>
      </c>
      <c r="D183" s="9">
        <v>3</v>
      </c>
      <c r="E183" s="72"/>
      <c r="F183" s="33"/>
    </row>
    <row r="184" spans="1:6" x14ac:dyDescent="0.2">
      <c r="A184" s="1">
        <v>22</v>
      </c>
      <c r="B184" s="46" t="s">
        <v>192</v>
      </c>
      <c r="C184" s="15"/>
      <c r="D184" s="9"/>
      <c r="E184" s="72"/>
      <c r="F184" s="33"/>
    </row>
    <row r="185" spans="1:6" x14ac:dyDescent="0.2">
      <c r="A185" s="46" t="s">
        <v>364</v>
      </c>
      <c r="B185" s="16" t="s">
        <v>193</v>
      </c>
      <c r="C185" s="15" t="s">
        <v>29</v>
      </c>
      <c r="D185" s="9">
        <v>20</v>
      </c>
      <c r="E185" s="72"/>
      <c r="F185" s="33"/>
    </row>
    <row r="186" spans="1:6" x14ac:dyDescent="0.2">
      <c r="A186" s="46" t="s">
        <v>365</v>
      </c>
      <c r="B186" s="16" t="s">
        <v>194</v>
      </c>
      <c r="C186" s="15" t="s">
        <v>29</v>
      </c>
      <c r="D186" s="9">
        <v>1</v>
      </c>
      <c r="E186" s="72"/>
      <c r="F186" s="33"/>
    </row>
    <row r="187" spans="1:6" x14ac:dyDescent="0.2">
      <c r="A187" s="46" t="s">
        <v>366</v>
      </c>
      <c r="B187" s="16" t="s">
        <v>195</v>
      </c>
      <c r="C187" s="15" t="s">
        <v>29</v>
      </c>
      <c r="D187" s="9">
        <v>1</v>
      </c>
      <c r="E187" s="72"/>
      <c r="F187" s="33"/>
    </row>
    <row r="188" spans="1:6" x14ac:dyDescent="0.2">
      <c r="A188" s="45">
        <v>23</v>
      </c>
      <c r="B188" s="82" t="s">
        <v>196</v>
      </c>
      <c r="C188" s="15"/>
      <c r="D188" s="9"/>
      <c r="E188" s="72"/>
      <c r="F188" s="33"/>
    </row>
    <row r="189" spans="1:6" ht="70.5" customHeight="1" x14ac:dyDescent="0.2">
      <c r="A189" s="46" t="s">
        <v>367</v>
      </c>
      <c r="B189" s="34" t="s">
        <v>197</v>
      </c>
      <c r="C189" s="74" t="s">
        <v>198</v>
      </c>
      <c r="D189" s="74">
        <v>8</v>
      </c>
      <c r="E189" s="72"/>
      <c r="F189" s="33"/>
    </row>
    <row r="190" spans="1:6" ht="60" customHeight="1" x14ac:dyDescent="0.2">
      <c r="A190" s="46" t="s">
        <v>368</v>
      </c>
      <c r="B190" s="34" t="s">
        <v>199</v>
      </c>
      <c r="C190" s="74" t="s">
        <v>198</v>
      </c>
      <c r="D190" s="74">
        <v>2</v>
      </c>
      <c r="E190" s="72"/>
      <c r="F190" s="33"/>
    </row>
    <row r="191" spans="1:6" ht="84" x14ac:dyDescent="0.2">
      <c r="A191" s="46" t="s">
        <v>369</v>
      </c>
      <c r="B191" s="34" t="s">
        <v>200</v>
      </c>
      <c r="C191" s="74" t="s">
        <v>198</v>
      </c>
      <c r="D191" s="74">
        <v>2</v>
      </c>
      <c r="E191" s="72"/>
      <c r="F191" s="33"/>
    </row>
    <row r="192" spans="1:6" ht="118.5" customHeight="1" x14ac:dyDescent="0.2">
      <c r="A192" s="46" t="s">
        <v>370</v>
      </c>
      <c r="B192" s="36" t="s">
        <v>201</v>
      </c>
      <c r="C192" s="74" t="s">
        <v>198</v>
      </c>
      <c r="D192" s="36">
        <v>4</v>
      </c>
      <c r="E192" s="72"/>
      <c r="F192" s="33"/>
    </row>
    <row r="193" spans="1:6" ht="108" x14ac:dyDescent="0.2">
      <c r="A193" s="46" t="s">
        <v>371</v>
      </c>
      <c r="B193" s="34" t="s">
        <v>202</v>
      </c>
      <c r="C193" s="74" t="s">
        <v>198</v>
      </c>
      <c r="D193" s="74">
        <v>1</v>
      </c>
      <c r="E193" s="72"/>
      <c r="F193" s="33"/>
    </row>
    <row r="194" spans="1:6" ht="72" x14ac:dyDescent="0.2">
      <c r="A194" s="46" t="s">
        <v>372</v>
      </c>
      <c r="B194" s="34" t="s">
        <v>203</v>
      </c>
      <c r="C194" s="74" t="s">
        <v>198</v>
      </c>
      <c r="D194" s="74">
        <v>1</v>
      </c>
      <c r="E194" s="72"/>
      <c r="F194" s="33"/>
    </row>
    <row r="195" spans="1:6" ht="48" x14ac:dyDescent="0.2">
      <c r="A195" s="46" t="s">
        <v>373</v>
      </c>
      <c r="B195" s="34" t="s">
        <v>204</v>
      </c>
      <c r="C195" s="74" t="s">
        <v>198</v>
      </c>
      <c r="D195" s="74">
        <v>2</v>
      </c>
      <c r="E195" s="72"/>
      <c r="F195" s="33"/>
    </row>
    <row r="196" spans="1:6" ht="72" x14ac:dyDescent="0.2">
      <c r="A196" s="46" t="s">
        <v>374</v>
      </c>
      <c r="B196" s="34" t="s">
        <v>205</v>
      </c>
      <c r="C196" s="74" t="s">
        <v>198</v>
      </c>
      <c r="D196" s="36">
        <v>2</v>
      </c>
      <c r="E196" s="72"/>
      <c r="F196" s="33"/>
    </row>
    <row r="197" spans="1:6" ht="60" x14ac:dyDescent="0.2">
      <c r="A197" s="46" t="s">
        <v>375</v>
      </c>
      <c r="B197" s="34" t="s">
        <v>206</v>
      </c>
      <c r="C197" s="74" t="s">
        <v>198</v>
      </c>
      <c r="D197" s="36">
        <v>1</v>
      </c>
      <c r="E197" s="72"/>
      <c r="F197" s="33"/>
    </row>
    <row r="198" spans="1:6" ht="48" x14ac:dyDescent="0.2">
      <c r="A198" s="32" t="s">
        <v>367</v>
      </c>
      <c r="B198" s="37" t="s">
        <v>207</v>
      </c>
      <c r="C198" s="74" t="s">
        <v>198</v>
      </c>
      <c r="D198" s="74">
        <v>4</v>
      </c>
      <c r="E198" s="72"/>
      <c r="F198" s="33"/>
    </row>
    <row r="199" spans="1:6" ht="48" x14ac:dyDescent="0.2">
      <c r="A199" s="46" t="s">
        <v>376</v>
      </c>
      <c r="B199" s="37" t="s">
        <v>208</v>
      </c>
      <c r="C199" s="74" t="s">
        <v>198</v>
      </c>
      <c r="D199" s="74">
        <v>4</v>
      </c>
      <c r="E199" s="72"/>
      <c r="F199" s="33"/>
    </row>
    <row r="200" spans="1:6" ht="48" x14ac:dyDescent="0.2">
      <c r="A200" s="32" t="s">
        <v>377</v>
      </c>
      <c r="B200" s="38" t="s">
        <v>209</v>
      </c>
      <c r="C200" s="74" t="s">
        <v>198</v>
      </c>
      <c r="D200" s="74">
        <v>1</v>
      </c>
      <c r="E200" s="72"/>
      <c r="F200" s="33"/>
    </row>
    <row r="201" spans="1:6" ht="48" x14ac:dyDescent="0.2">
      <c r="A201" s="46" t="s">
        <v>378</v>
      </c>
      <c r="B201" s="39" t="s">
        <v>210</v>
      </c>
      <c r="C201" s="74" t="s">
        <v>198</v>
      </c>
      <c r="D201" s="74">
        <v>1</v>
      </c>
      <c r="E201" s="72"/>
      <c r="F201" s="33"/>
    </row>
    <row r="202" spans="1:6" x14ac:dyDescent="0.2">
      <c r="A202" s="32" t="s">
        <v>379</v>
      </c>
      <c r="B202" s="35" t="s">
        <v>211</v>
      </c>
      <c r="C202" s="74" t="s">
        <v>198</v>
      </c>
      <c r="D202" s="74">
        <v>2</v>
      </c>
      <c r="E202" s="72"/>
      <c r="F202" s="33"/>
    </row>
    <row r="203" spans="1:6" x14ac:dyDescent="0.2">
      <c r="A203" s="46" t="s">
        <v>380</v>
      </c>
      <c r="B203" s="35" t="s">
        <v>212</v>
      </c>
      <c r="C203" s="74" t="s">
        <v>198</v>
      </c>
      <c r="D203" s="74">
        <v>2</v>
      </c>
      <c r="E203" s="72"/>
      <c r="F203" s="33"/>
    </row>
    <row r="204" spans="1:6" x14ac:dyDescent="0.2">
      <c r="A204" s="32" t="s">
        <v>381</v>
      </c>
      <c r="B204" s="35" t="s">
        <v>213</v>
      </c>
      <c r="C204" s="74" t="s">
        <v>214</v>
      </c>
      <c r="D204" s="74">
        <v>1</v>
      </c>
      <c r="E204" s="72"/>
      <c r="F204" s="33"/>
    </row>
    <row r="205" spans="1:6" x14ac:dyDescent="0.2">
      <c r="A205" s="1"/>
      <c r="B205" s="1"/>
      <c r="C205" s="15"/>
      <c r="D205" s="9"/>
      <c r="E205" s="72"/>
      <c r="F205" s="1"/>
    </row>
    <row r="206" spans="1:6" ht="18" customHeight="1" x14ac:dyDescent="0.2">
      <c r="A206" s="81" t="s">
        <v>394</v>
      </c>
      <c r="B206" s="81"/>
      <c r="C206" s="81"/>
      <c r="D206" s="81"/>
      <c r="E206" s="81"/>
      <c r="F206" s="73">
        <f>SUM(F13:F204)</f>
        <v>0</v>
      </c>
    </row>
    <row r="207" spans="1:6" x14ac:dyDescent="0.2">
      <c r="A207" s="46"/>
      <c r="B207" s="2"/>
      <c r="C207" s="79" t="s">
        <v>215</v>
      </c>
      <c r="D207" s="79"/>
      <c r="E207" s="40">
        <v>0.13</v>
      </c>
      <c r="F207" s="41">
        <f>+E207*F206</f>
        <v>0</v>
      </c>
    </row>
    <row r="208" spans="1:6" x14ac:dyDescent="0.2">
      <c r="A208" s="46"/>
      <c r="B208" s="2"/>
      <c r="C208" s="79" t="s">
        <v>216</v>
      </c>
      <c r="D208" s="79"/>
      <c r="E208" s="40">
        <v>0.01</v>
      </c>
      <c r="F208" s="41">
        <f>+E208*F206</f>
        <v>0</v>
      </c>
    </row>
    <row r="209" spans="1:6" x14ac:dyDescent="0.2">
      <c r="A209" s="46"/>
      <c r="B209" s="2"/>
      <c r="C209" s="79" t="s">
        <v>217</v>
      </c>
      <c r="D209" s="79"/>
      <c r="E209" s="40">
        <v>0.05</v>
      </c>
      <c r="F209" s="41">
        <f>+E209*F206</f>
        <v>0</v>
      </c>
    </row>
    <row r="210" spans="1:6" x14ac:dyDescent="0.2">
      <c r="A210" s="46"/>
      <c r="B210" s="2"/>
      <c r="C210" s="20"/>
      <c r="D210" s="20"/>
      <c r="E210" s="40"/>
      <c r="F210" s="41">
        <f>SUM(F206:F209)</f>
        <v>0</v>
      </c>
    </row>
    <row r="211" spans="1:6" x14ac:dyDescent="0.2">
      <c r="A211" s="46"/>
      <c r="B211" s="2"/>
      <c r="C211" s="79" t="s">
        <v>218</v>
      </c>
      <c r="D211" s="79"/>
      <c r="E211" s="42">
        <v>0.19</v>
      </c>
      <c r="F211" s="41">
        <f>+E211*F209</f>
        <v>0</v>
      </c>
    </row>
    <row r="212" spans="1:6" ht="21.75" customHeight="1" x14ac:dyDescent="0.2">
      <c r="A212" s="46"/>
      <c r="B212" s="2"/>
      <c r="C212" s="80" t="s">
        <v>395</v>
      </c>
      <c r="D212" s="80"/>
      <c r="E212" s="80"/>
      <c r="F212" s="43">
        <f>+F211+F210</f>
        <v>0</v>
      </c>
    </row>
    <row r="213" spans="1:6" x14ac:dyDescent="0.2">
      <c r="B213" s="52"/>
      <c r="E213" s="53"/>
      <c r="F213" s="54"/>
    </row>
    <row r="214" spans="1:6" x14ac:dyDescent="0.2">
      <c r="B214" s="52"/>
      <c r="F214" s="55"/>
    </row>
    <row r="215" spans="1:6" x14ac:dyDescent="0.2">
      <c r="B215" s="52"/>
      <c r="F215" s="56"/>
    </row>
    <row r="216" spans="1:6" x14ac:dyDescent="0.2">
      <c r="B216" s="57"/>
      <c r="D216" s="48"/>
      <c r="E216" s="58"/>
      <c r="F216" s="59"/>
    </row>
    <row r="217" spans="1:6" x14ac:dyDescent="0.2">
      <c r="E217" s="52"/>
      <c r="F217" s="61"/>
    </row>
    <row r="218" spans="1:6" x14ac:dyDescent="0.2">
      <c r="A218" s="62"/>
      <c r="B218" s="62"/>
      <c r="C218" s="62"/>
      <c r="D218" s="62"/>
      <c r="E218" s="62"/>
    </row>
    <row r="219" spans="1:6" x14ac:dyDescent="0.2">
      <c r="A219" s="63"/>
      <c r="B219" s="64"/>
      <c r="C219" s="64"/>
      <c r="D219" s="64"/>
      <c r="E219" s="65"/>
    </row>
    <row r="220" spans="1:6" x14ac:dyDescent="0.2">
      <c r="C220" s="51"/>
      <c r="D220" s="51"/>
      <c r="F220" s="49"/>
    </row>
    <row r="221" spans="1:6" x14ac:dyDescent="0.2">
      <c r="C221" s="51"/>
      <c r="D221" s="51"/>
      <c r="F221" s="49"/>
    </row>
    <row r="222" spans="1:6" x14ac:dyDescent="0.2">
      <c r="F222" s="66"/>
    </row>
    <row r="225" spans="2:6" x14ac:dyDescent="0.2">
      <c r="B225" s="67"/>
      <c r="C225" s="68"/>
      <c r="D225" s="69"/>
      <c r="E225" s="70"/>
      <c r="F225" s="70"/>
    </row>
    <row r="226" spans="2:6" x14ac:dyDescent="0.2">
      <c r="B226" s="67"/>
      <c r="C226" s="68"/>
      <c r="D226" s="69"/>
      <c r="E226" s="70"/>
      <c r="F226" s="71"/>
    </row>
  </sheetData>
  <sheetProtection selectLockedCells="1"/>
  <mergeCells count="22">
    <mergeCell ref="C208:D208"/>
    <mergeCell ref="C209:D209"/>
    <mergeCell ref="C211:D211"/>
    <mergeCell ref="C212:E212"/>
    <mergeCell ref="C9:D9"/>
    <mergeCell ref="E9:F9"/>
    <mergeCell ref="C10:D10"/>
    <mergeCell ref="E10:F10"/>
    <mergeCell ref="A206:E206"/>
    <mergeCell ref="C207:D207"/>
    <mergeCell ref="C6:D6"/>
    <mergeCell ref="E6:F6"/>
    <mergeCell ref="C7:D7"/>
    <mergeCell ref="E7:F7"/>
    <mergeCell ref="C8:D8"/>
    <mergeCell ref="E8:F8"/>
    <mergeCell ref="A1:F1"/>
    <mergeCell ref="A2:F2"/>
    <mergeCell ref="A3:F3"/>
    <mergeCell ref="B4:F4"/>
    <mergeCell ref="C5:D5"/>
    <mergeCell ref="E5:F5"/>
  </mergeCells>
  <printOptions horizontalCentered="1"/>
  <pageMargins left="0.39370078740157483" right="0.39370078740157483" top="0.39370078740157483" bottom="0.78740157480314965" header="0" footer="0"/>
  <pageSetup scale="64" orientation="portrait" horizontalDpi="300" verticalDpi="300" r:id="rId1"/>
  <headerFooter alignWithMargins="0">
    <oddFooter>Página &amp;P de &amp;N</oddFooter>
  </headerFooter>
  <rowBreaks count="4" manualBreakCount="4">
    <brk id="55" max="5" man="1"/>
    <brk id="92" max="5" man="1"/>
    <brk id="120" max="5" man="1"/>
    <brk id="1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vt:lpstr>
      <vt:lpstr>'ANEXO 2'!Área_de_impresión</vt:lpstr>
      <vt:lpstr>'ANEXO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dc:creator>
  <cp:lastModifiedBy>Jairo Andrés Londoño Jaramillo</cp:lastModifiedBy>
  <cp:lastPrinted>2020-06-24T19:15:33Z</cp:lastPrinted>
  <dcterms:created xsi:type="dcterms:W3CDTF">2020-06-23T18:05:06Z</dcterms:created>
  <dcterms:modified xsi:type="dcterms:W3CDTF">2020-06-24T21:40:42Z</dcterms:modified>
</cp:coreProperties>
</file>