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NDRES LONDOÑO\Desktop\contratacion 2019\"/>
    </mc:Choice>
  </mc:AlternateContent>
  <bookViews>
    <workbookView xWindow="0" yWindow="0" windowWidth="20490" windowHeight="8640"/>
  </bookViews>
  <sheets>
    <sheet name="cantidades" sheetId="1" r:id="rId1"/>
  </sheets>
  <definedNames>
    <definedName name="_xlnm.Print_Titles" localSheetId="0">cantidades!$1:$11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4" i="1" l="1"/>
  <c r="D232" i="1"/>
  <c r="D231" i="1"/>
  <c r="D230" i="1"/>
  <c r="D229" i="1"/>
  <c r="D218" i="1"/>
  <c r="D217" i="1"/>
  <c r="D214" i="1"/>
  <c r="D208" i="1"/>
  <c r="D204" i="1"/>
  <c r="D196" i="1"/>
  <c r="D198" i="1" s="1"/>
  <c r="D187" i="1"/>
  <c r="D182" i="1"/>
  <c r="B180" i="1"/>
  <c r="B178" i="1"/>
  <c r="D177" i="1"/>
  <c r="B177" i="1"/>
  <c r="D174" i="1"/>
  <c r="B172" i="1"/>
  <c r="B171" i="1"/>
  <c r="B170" i="1"/>
  <c r="B169" i="1"/>
  <c r="B168" i="1"/>
  <c r="B167" i="1"/>
  <c r="B165" i="1"/>
  <c r="B158" i="1"/>
  <c r="B157" i="1"/>
  <c r="B155" i="1"/>
  <c r="B154" i="1"/>
  <c r="D153" i="1"/>
  <c r="B153" i="1"/>
  <c r="D152" i="1"/>
  <c r="B152" i="1"/>
  <c r="D151" i="1"/>
  <c r="B150" i="1"/>
  <c r="B149" i="1"/>
  <c r="D148" i="1"/>
  <c r="D149" i="1" s="1"/>
  <c r="D150" i="1" s="1"/>
  <c r="B141" i="1"/>
  <c r="B140" i="1"/>
  <c r="B139" i="1"/>
  <c r="B138" i="1"/>
  <c r="B135" i="1"/>
  <c r="B134" i="1"/>
  <c r="D130" i="1"/>
  <c r="D129" i="1"/>
  <c r="B126" i="1"/>
  <c r="B125" i="1"/>
  <c r="B124" i="1"/>
  <c r="B123" i="1"/>
  <c r="B119" i="1"/>
  <c r="D104" i="1"/>
  <c r="D105" i="1" s="1"/>
  <c r="D91" i="1"/>
  <c r="D69" i="1"/>
  <c r="D67" i="1"/>
  <c r="D65" i="1" s="1"/>
  <c r="D62" i="1"/>
  <c r="D63" i="1" s="1"/>
  <c r="D64" i="1" s="1"/>
  <c r="D58" i="1"/>
  <c r="D34" i="1"/>
  <c r="D33" i="1"/>
  <c r="D40" i="1" s="1"/>
  <c r="D32" i="1"/>
  <c r="D30" i="1"/>
  <c r="D22" i="1" s="1"/>
  <c r="D70" i="1" l="1"/>
  <c r="D108" i="1"/>
  <c r="D42" i="1"/>
  <c r="D38" i="1"/>
</calcChain>
</file>

<file path=xl/sharedStrings.xml><?xml version="1.0" encoding="utf-8"?>
<sst xmlns="http://schemas.openxmlformats.org/spreadsheetml/2006/main" count="1277" uniqueCount="862">
  <si>
    <t>FORMATO DE PROPUESTA ECONOMICA</t>
  </si>
  <si>
    <t>CANTIDADES Y PRESUPUESTO</t>
  </si>
  <si>
    <t>TRABAJO:</t>
  </si>
  <si>
    <t>NIT:</t>
  </si>
  <si>
    <t>DIRECCION:</t>
  </si>
  <si>
    <t>TELEFONO:</t>
  </si>
  <si>
    <t>ITEM</t>
  </si>
  <si>
    <t xml:space="preserve">ACTIVIDAD </t>
  </si>
  <si>
    <t>PRELIMINARES</t>
  </si>
  <si>
    <t xml:space="preserve">CERRAMIENTO </t>
  </si>
  <si>
    <t>CERRAMIENTO TELA FIB.TEJIDA H=2.10M-SINB</t>
  </si>
  <si>
    <t>ML</t>
  </si>
  <si>
    <t xml:space="preserve">SEÑALIZACION </t>
  </si>
  <si>
    <t>SEÑALIZACION EXTERIOR EN PARQUEADERO Y PASILLOS</t>
  </si>
  <si>
    <t>UND</t>
  </si>
  <si>
    <t xml:space="preserve">OBRAS CIVILES PRIMER PISO </t>
  </si>
  <si>
    <t>DESMONTES</t>
  </si>
  <si>
    <t>DESMONTE MARCO + NAVE SENCILLA INCLUYE TRASPORTE MANUAL A CENTRO DE ACOPIO</t>
  </si>
  <si>
    <t>M2</t>
  </si>
  <si>
    <t>DESMONTE DE VENTANERIA Y PUERTAS EXISTENTES OFICINA Y SALAS TRASPORTE MANUAL A CENTRO DE ACOPIO</t>
  </si>
  <si>
    <t>DESMONTE APARATO SANITARIO INCLUYE TRASPORTE MANUAL A CENTRO DE ACOPIO</t>
  </si>
  <si>
    <t>DESMONTE PUNTOS HIDRAULICOS INCLUYE TRASPORTE MANUAL A CENTRO DE ACOPIO</t>
  </si>
  <si>
    <t>DESMONTE PUNTOS SANITARIOS INCLUYE TRASPORTE MANUAL A CENTRO DE ACOPIO</t>
  </si>
  <si>
    <t>DESMONTE DE DUCHAS INCLUYE TRASPORTE MANUAL A CENTRO DE ACOPIO</t>
  </si>
  <si>
    <t>DESMONTE TUBERIA DESAGUE EXISTENTE D= 2"- 4" INCLUYE TRASPORTE MANUAL A CENTRO DE ACOPIO</t>
  </si>
  <si>
    <t>DESMONTE TUBERIA DE PRESION EXISTENTE 1/2" INCLUYE TRASPORTE MANUAL A CENTRO DE ACOPIO</t>
  </si>
  <si>
    <t>DEMOLICIONES Y DISPOSICION FINAL</t>
  </si>
  <si>
    <t>DEMOLICION DE MUROS EN MAMPOSTERIA INCLUYE TRASPORTE MANUAL A CENTRO DE ACOPIO</t>
  </si>
  <si>
    <t>DEMOLICION DE ENCHAPE PISO CEMENTO EXISTENTE INCLUYE TRASPORTE MANUAL A CENTRO DE ACOPIO</t>
  </si>
  <si>
    <t>DEMOLICION DE ENCHAPE PISO BALDOSA ROJA INCLUYE TRASPORTE MANUAL A CENTRO DE ACOPIO</t>
  </si>
  <si>
    <t>DEMOLICION DE GUARDA ESCOBA DE CEMENTO INCLUYE TRASPORTE MANUAL A CENTRO DE ACOPIO</t>
  </si>
  <si>
    <t>DEMOLICION DE ENCHAPE BAÑOS INCLUYE TRASPORTE MANUAL A CENTRO DE ACOPIO</t>
  </si>
  <si>
    <t>DEMOLICION LAVATRAPEROS INCLUYE TRASPORTE MANUAL A CENTRO DE ACOPIO</t>
  </si>
  <si>
    <t>CARGUE MANUAL, RETIRO DE ESCOMBROS, SALDOS Y MATERIAL DE EXCAVACION DESDE CENTRO ACOPIO A BOTADERO CERTIFICADO</t>
  </si>
  <si>
    <t>M3</t>
  </si>
  <si>
    <t>EXCAVACIONES</t>
  </si>
  <si>
    <t>EXCAVACION TIERRA A MANO E=0,20 mts INCLUYE TRASPORTE MANUAL A CENTRO DE ACOPIO</t>
  </si>
  <si>
    <t>RELLENOS</t>
  </si>
  <si>
    <t>SUB-BASE COMPACTADO TIPO INV E=0,20 mts INCLUYE TRANSPORTE Y TRASCIEGO MANUAL</t>
  </si>
  <si>
    <t xml:space="preserve">CAJAS DE INSPECCION </t>
  </si>
  <si>
    <t>CAJA DE INSPECCION 60X60 EN CONCRETO DE 3000 PSI CON TAPA, MANIJA CON VARILLA Y MARCO EN ANGULO METALICO 2½” x 3/16”</t>
  </si>
  <si>
    <t>INSTALACIONES HIDRAULICAS Y SANITARIAS</t>
  </si>
  <si>
    <t>SUMINISTRO E INSTALACION SIFON SANITARIO PVC 3"</t>
  </si>
  <si>
    <t xml:space="preserve">SUMINISTRO E INSTALACION TUBERIA PVC SANITARIA, 2" </t>
  </si>
  <si>
    <t xml:space="preserve">SUMINISTRO E INSTALACION TUBERIA PVC SANITARIA, 3" </t>
  </si>
  <si>
    <t>SUMINISTRO E INSTALACION TUBERIA PVC SANITARIA 4"</t>
  </si>
  <si>
    <t>SUMINISTRO E INSTALACION TUBERIA DE PRESION  1/2"</t>
  </si>
  <si>
    <t>SUMINISTRO E INSTALACION DE VALVULA DE PASO 1/2" BRONCE TIPO MARIPOSA</t>
  </si>
  <si>
    <t>SUMINISTRO E INSTALACION PUNTO SANITARIO PVC 4"</t>
  </si>
  <si>
    <t>PTO</t>
  </si>
  <si>
    <t>SUMINISTRO E INSTALACION PUNTO SANITARIO PVC 3"</t>
  </si>
  <si>
    <t>SUMINISTRO E INSTALACION PUNTO SANITARIO PVC 2"</t>
  </si>
  <si>
    <t>SUMINISTRO E INSTALACION PUNTO HIDRAULICO PVC 1/2"</t>
  </si>
  <si>
    <t>ACCESORIOS PVC 4"</t>
  </si>
  <si>
    <t>ACCESORIOS PVC 2"</t>
  </si>
  <si>
    <t>SUMINISTRO E INSTALACION CAJA CON TAPA REGISTRO PLASTICA DE (20X20)mts</t>
  </si>
  <si>
    <t>BUSQUEDA DE DAÑOS RED SANITARIA</t>
  </si>
  <si>
    <t>PRUEBA HIDRAULICA</t>
  </si>
  <si>
    <t xml:space="preserve">MURO BLOCK ESTRUCTURAL GRESS 29X12X10 </t>
  </si>
  <si>
    <t>REPELLO MURO 1:3 INCLUYE FILOS Y DILATACIONES</t>
  </si>
  <si>
    <t>ESTUCO PLASTICO MURO (PASTA)</t>
  </si>
  <si>
    <t>RASQUETEADA-LIJADA Y RELLENOS CIELO Y MUROS</t>
  </si>
  <si>
    <t>ESTUCO PLASTICO CIELO (PASTA)</t>
  </si>
  <si>
    <t>PINTURA (3 manos) EN CIELOS ,  INCLUYE BORDES, CARTERAS, FILOS, DILATACIONES</t>
  </si>
  <si>
    <t xml:space="preserve">MURO EN BOARD 8mm DOBLE CARA, INCLUYE ESTRUCTURA CANAL-PARAL 63mm C20 y ACABADO MASILLA </t>
  </si>
  <si>
    <t>PINTURA (3 manos) EN MUROS INTERNOS, VINILO TIPO 1 - INCLUYE BORDES, CARTERAS, FILOS Y DILATACIONES</t>
  </si>
  <si>
    <t xml:space="preserve">DESCOLGADO EN BOARD 8mm DOBLE CARA, INCLUYE ESTRUCTURA CANAL-PARAL 63mm C20 ACABADO MASILLA </t>
  </si>
  <si>
    <t>BARRA QUARTZTONE ANCHO=0,35mts SOBRE MURO RECEPCION INCLUYE TODOS LO ELEMNENTOS PARA SU CORRECTO ANCLAJE</t>
  </si>
  <si>
    <t>TAPE EN BOARD 6mm, INCLUYE ACABADO MASILLA DONDE SE RETIREN LUMINARIAS EXISTENTES</t>
  </si>
  <si>
    <t>BAÑOS Y COCINETA</t>
  </si>
  <si>
    <t>SUMINISTRO E INSTALACION LAVAMANOS DE INCRUSTAR LINEA MEDIA</t>
  </si>
  <si>
    <t>SUMINISTRO E INSTALACION SANITARIO LINEA MEDIA PARA PERSONAS DE MOVILIDAD REDUCIDA</t>
  </si>
  <si>
    <t>SUMINISTRO E INSTALACION SANITARIO LINEA ECONOMICA</t>
  </si>
  <si>
    <t xml:space="preserve">BARRA SEGURIDAD ACERO INOXIDABLE 304 CAL 18 L=90cm </t>
  </si>
  <si>
    <t>SUMINISTRO E INSTALACION DE ORINAL GRANDE INSTITUCIONAL</t>
  </si>
  <si>
    <t>SUMINISTRO GRIFERIA ORINAL TIPO PUSH EXPUESTA 1/2 pulg + RACOR</t>
  </si>
  <si>
    <t>SUMINISTRO E INSTALACION LAVAMANOS PARA PERSONAS DE MOVILIDAD REDUCIDA PMR</t>
  </si>
  <si>
    <t>SUMINISTRO E INSTALACION LAVAMANO CON PEDESTAL</t>
  </si>
  <si>
    <t>SUMINISTRO E INSTALACION DE GRIFERIA TIPO PUSH PARA LAVAMANO</t>
  </si>
  <si>
    <t>SUMINISTRO E INSTALACION DE SIFON TIPO BOTELLA REJILLA Y DESAGUE</t>
  </si>
  <si>
    <t>SUMINISTRO E INSTALACION DE ACOPLE 1/2" x 1/2" PLASTICO PARA LAVAMANO</t>
  </si>
  <si>
    <t xml:space="preserve">POZUELO ACERO INOXIDABLE INCRUSTAR 50X50cm Cal18 </t>
  </si>
  <si>
    <t>CONSTRUCCION LAVATRAPERO 70X70X30cm, INCLUYE MAPOSTERIA ENCHAPE Y LLAVE PESADA TIPO JARDIN</t>
  </si>
  <si>
    <t>GRIFO SENCILLO LAVAPLATOS LINEA MEDIA</t>
  </si>
  <si>
    <t>ESPEJO CLARO DE 4mm</t>
  </si>
  <si>
    <t>PUERTAS</t>
  </si>
  <si>
    <t>SUMINISTRO E INSTALACION DE PUERTA EN ALUMINIO NATURAL  INCLUYE MARCO EN PERFIL 744, LLENO ARRIBA Y CELOSIA INFERIOR A=1,00mts H=2 mts BAÑOS</t>
  </si>
  <si>
    <t>SUMINISTRO E INSTALACION DE PUERTA EN ALUMINIO NATURAL  INCLUYE MARCO EN PERFIL 744, LLENO ARRIBA Y CELOSIA INFERIOR A=0,75mts H=2 mts COCINETA Y BODEGA ASEO</t>
  </si>
  <si>
    <t>SUMINISTRO E INSTALACION DE PUERTAS EN ACERO INOXIDABLE DE (1,80X1,00)mts AISI 304 de 0,7mm INCLUYE HERRAJES, PASADORES, PERCHERO Y ACCESORIOS EN ACERO INOXIDABLE BAÑO PMR SANITARIO</t>
  </si>
  <si>
    <t>SUMINISTRO E INSTALACION DE PUERTAS EN ACERO INOXIDABLE DE (1,80X0,75)mts AISI 304 de 0,7mm INCLUYE HERRAJES, PASADORES, PERCHERO Y ACCESORIOS E ACERO INOXIDABLE BAÑO SANITARIO</t>
  </si>
  <si>
    <t>SUMINISTRO E INSTALACION DE DOS PUERTAS BATIENTES INGRESO PRINCIPAL CON PERFILES EN ALUMINIO ANONIZADO INCLUYE VIDRIO LAMINADO INCOLORO 3+3mm ACABADO EN SANDBLASTING INSTALADO CON SILICONA ESTRUCTURAL, ALFAJIA RESPECTIVA EN ALUMINIO, ANCLAJES, PERFILES 744 Y TODO LO RELACIONADO PARA SU CORRECTA INSTALACION INCLUYE PUERTA CERRADURA, CIERRE HIDRAULICO Y ELEMENTOS DE FIJACION</t>
  </si>
  <si>
    <t xml:space="preserve">SUMINISTRO E INSTALACION DE PUERTA METALICA PARA SALIDA DE EMERGENCIA  CORTAFUEGO, MARCO Y HOJA METALICA PINTURA ELECTROSTATICA ESPESOR 7 cm, CALIBRE 16, Dimensiones (0.90x2.05) mts, CERRADURA  1 PESTILLO Y 2 LLAVES, BISAGRAS EN ACERO INOXIDABLE, BARRA ANTIPANICO EN BRONCE </t>
  </si>
  <si>
    <t>PISOS</t>
  </si>
  <si>
    <t>ALISTADO PISO 5-8 cm</t>
  </si>
  <si>
    <t>CONTRAPISO EN CONCRETO 3000 psi E=0,10 mts INCLUYE MALLA ELECTROSOLDADA 15X15 5mm</t>
  </si>
  <si>
    <t>SUMINISTRO E INSTALACION BALDOSA GRANITO PULIDO FORMATO 0,40X0,40 GRANO 5 BLANCO HUILA ESPESOR DE JUNTAS MINIMO 3 mm</t>
  </si>
  <si>
    <t>DESTRONQUE, REPULIDA Y PULIDA DE PISO GRANITO INCLUYE EQUIPO E INSUMOS NECESARIOS PARA SU ACABADO FINAL</t>
  </si>
  <si>
    <t>GUARDAESCOBA EN GRANITO PULIDO FORMATO 0,10X0,40 GRANO 5 BLANCO HUILA ESPESOR DE JUNTAS MINIMO 3 mm</t>
  </si>
  <si>
    <t xml:space="preserve">EQUIPO ELECTRICO </t>
  </si>
  <si>
    <t xml:space="preserve">OBRAS CIVILES SEGUNDO PISO </t>
  </si>
  <si>
    <t>DESMONTE DE CELOSIAS EXISTENTES</t>
  </si>
  <si>
    <t>DESMONTE DE VENTILADORES INCLUYE CONTROL Y CABLEADO ELECTRICO</t>
  </si>
  <si>
    <t>DESMONTE DE PUERTAS METALICA INCLUYE MARCO</t>
  </si>
  <si>
    <t>DESMONTE DIVISION LAMINA CON VIDRIO SALA VIDEO CONFERENCIA</t>
  </si>
  <si>
    <t>DESMONTE DE PUERTAS ENTRE 0,80 Y 1,2 MTS INCLUYE  MARCO</t>
  </si>
  <si>
    <t xml:space="preserve">DESMONTE DE VENTANERIA LAMINA CON VIDRIO </t>
  </si>
  <si>
    <t>DESMONTE VENTANA 60X60</t>
  </si>
  <si>
    <t>DESMONTE DE ALFOMBRA</t>
  </si>
  <si>
    <t>DEMOLICION LAVATRAPERO</t>
  </si>
  <si>
    <t>DEMOLICION DE ENCHAPES BAÑOS Y PISOS</t>
  </si>
  <si>
    <t>DEMOLICION DE MUROS EN MAMPOSTERIA E=15cms</t>
  </si>
  <si>
    <t xml:space="preserve">TRASCIEGO DE ESCOMBROS DESDE SEGUNDO </t>
  </si>
  <si>
    <t>RETIRO DE ESCOMBROS A BOTADERO CERTIFICADO</t>
  </si>
  <si>
    <t>SUMINISTRO E INSTALACION TUBERIA SANITARIA 4"</t>
  </si>
  <si>
    <t>ACCESORIOS PVC-S 4"</t>
  </si>
  <si>
    <t>ACCESORIOS PVC-S 2"</t>
  </si>
  <si>
    <t>DEMOLICION REPELLO CIELO</t>
  </si>
  <si>
    <t xml:space="preserve">REPELLO CIELO MALLA 1:3 </t>
  </si>
  <si>
    <t>CIELO RASO EN BOARD 6mm INCLUYE ESTRUCTURA ACABADO MASILLA Y PINTURA, ANDAMIOS CERTIFICADOS</t>
  </si>
  <si>
    <t>CONSTRUCCION DE MUEBLE EN MHF RESISTENTE AL AGUA  SEGÚN DISEÑO, ESTRUCTURA METALICA EN TUBO ESTRUCTURAL 2"X2"X2,5mm, PLATINA 1/16" dim (4"x4"), PLATINA 1/16" A=4" L=36mts</t>
  </si>
  <si>
    <t xml:space="preserve">BAÑOS </t>
  </si>
  <si>
    <t>BARRAS DE APOYO L=0,9 mts EN ACERO INOXIDABLE PARA PERSONAS DE MOVILIDAD REDUCIDA</t>
  </si>
  <si>
    <t xml:space="preserve">SUMINISTRO E INSTALACION DE PUERTA A=1,6mts H=2,1 mts CON PERFILES EN ALUMINIO ANONIZADO INCLUYE VIDRIO LAMINADO INCOLORO 3+3mm ACABADO EN SANDBLASTING INSTALADO CON SILICONA ESTRUCTURAL, ALFAJIA RESPECTIVA EN ALUMINIO, ANCLAJES, PERFILES 744 Y TODO LO RELACIONADO PARA SU CORRECTA INSTALACION  </t>
  </si>
  <si>
    <t>SUMINISTRO E INSTALACION DE PUERTA EN ALUMINIO NATURAL  INCLUYE MARCO EN PERFIL 744, VIDRIO 6mm OPALIZADO A=1,0mts H=2,4 mts Y NAVE 2,10 mts EN BAÑO</t>
  </si>
  <si>
    <t>SUMINISTRO E INSTALACION DE CERAMICA EN PISO SIMILAR AL EXISTENTE</t>
  </si>
  <si>
    <t xml:space="preserve">REPOSICION DE GUARDA ESCOBA EN CERAMICA SIMILAR  A LA EXISTENTE H=12cm </t>
  </si>
  <si>
    <t>CUBIERTA</t>
  </si>
  <si>
    <t xml:space="preserve">DESMONTE DE EQUIPOS DE AIRE ACONDICIONADO </t>
  </si>
  <si>
    <t>DESMONTE DE LAS INSTALACIONES ELECTRICAS, INCLUYE CAJAS DE PASO, TUBERIA, CABLE, PUNTOS ELECTRICOS SOBRE LA LOSA DE CUBIERTA</t>
  </si>
  <si>
    <t>RETIROS</t>
  </si>
  <si>
    <t xml:space="preserve">RETIRO DE ESCOMBROS </t>
  </si>
  <si>
    <t>VJS</t>
  </si>
  <si>
    <t>BAJANTES</t>
  </si>
  <si>
    <t>DESMONTE DE BAJANTES EXISTENTES</t>
  </si>
  <si>
    <t>SUMINISTRO E INSTALACION TUBERIA 6" DESAGUE BAJANTES HASTA REGISTRO, INCLUYE EXCAVACION Y TAPE</t>
  </si>
  <si>
    <t>BUITRON EN BOARD 8mm 3 caras, INCLUYE ELEMENTOS DE SOPORTE, MASILLA, PINTURA</t>
  </si>
  <si>
    <t>SUMINISTRO E INSTALACION DE Rejilla c6 x 4 aluminio cúpula</t>
  </si>
  <si>
    <t>ESTRUCTURA, TEJA, CANALES</t>
  </si>
  <si>
    <t>SUMINISTRO E INSTALACION DE CERCHAS PERFIL TIPO C 0,15mX0,08m x1,5mm INCLUYE SOLDADURA, ANTICORROSIVO Y ESMALTE</t>
  </si>
  <si>
    <t>SUMINISTRO E INSTALACION DE CORREAS PERFIL TIPO C 0,10mx0,05m x1,5mm INCLUYE SOLDADURA, ANTICORROSIVO Y ESMALTE</t>
  </si>
  <si>
    <t>PERFORACION ,1/2' 0,1m</t>
  </si>
  <si>
    <t>ANGULOS 1/8"x1/8" L=0,15 m, INCLUYE SOLDADURA, ANTICORROSIVO Y ESMALTE</t>
  </si>
  <si>
    <t>DOVELA EN VARILLA 3/8" L=1mts, c/0,5 mts ANCLAJE CON EPOXICO INCLUYE PERFORACION CON TALADRO</t>
  </si>
  <si>
    <t>COLUMNETAS EN CONCRETO 3000 PSI, DIMENSION (0,12X0,12) INCLUYE ACERO DE REFUERZO 4@3/8" estribos en 3/8"</t>
  </si>
  <si>
    <t xml:space="preserve">CONSTRUCCION DE ALFAJIA SOBRE MURO PERIMETRAL EN CONCRETO A=17 CMS </t>
  </si>
  <si>
    <t>DESMONTE DE MANTO EXISTENTE</t>
  </si>
  <si>
    <t xml:space="preserve">CONSTRUCCION DE CANAL DE AGUAS LLUVIAS EN  BLOCK ESTRUCTURAL GRESS 29X12X10,  ANCHO 1,00 mts , ALTURA 0,25 mts, </t>
  </si>
  <si>
    <t xml:space="preserve">ALISTADO CON MORTERO 1:3 IMPERMEABILIZADO, ESP.3 a 5 cm INCLUYE MEDIA CAÑAS </t>
  </si>
  <si>
    <t>REPELLO EN MORTERO 1:3 PARA MUROS CANAL H=0,25mts, y MUROS PERIMETRAL H= 1mts</t>
  </si>
  <si>
    <t>MEMBRANA IMPERMEABILIZANTE EN PVC CON PROTECCION UV TRANSITABLE</t>
  </si>
  <si>
    <t>RASQUETEADA MUROS FACHADA</t>
  </si>
  <si>
    <t>PROTECCION TRABAJO SEGURO EN ALTURAS</t>
  </si>
  <si>
    <t>FACHADAS Y EXTERIORES</t>
  </si>
  <si>
    <t>PINTURAS</t>
  </si>
  <si>
    <t>PINTURA EN ESMALTE PARA ESTRUCTURA METALICA COLOR BLANCA, INCLUYE LIJADA, ANTICORROSIVO Y ESMALTE</t>
  </si>
  <si>
    <t>LIJADA, RESANES Y PINTURA EN ESMALTE COLOR NEGRO Y GRIS EN CELOSIAS, REJAS Y VENTANERIA EXISTENTE INC ANDAMIOS CERTIFICADOS CUANDO SE REQUIERA</t>
  </si>
  <si>
    <t>GRANIPLAS EXTERIOR PARA MUROS EN FACHADA INC ANDAMIOS CERTIFICADOS, BORDES, CARTERAS, FILOS Y DILATACIONES</t>
  </si>
  <si>
    <t>DESMONTE DE VENTANERIA EXISTENTE</t>
  </si>
  <si>
    <t>SUMINISTRO E INSTALACION DE VENTANA FIJA CON PERFILES EN ALUMINIO ANONIZADO INCLUYE VIDRIO LAMINADO INCOLORO 3+3mm ACABADO EN SANDBLASTING INSTALADO CON SILICONA ESTRUCTURAL, ALFAJIA RESPECTIVA EN ALUMINIO, ANCLAJES, PERFILES 744 Y TODO LO RELACIONADO PARA SU CORRECTA INSTALACION</t>
  </si>
  <si>
    <t>AFINADO DE MORTERO 1:3 IMPERMEABILIZADO, ESP.3 a 5 cm INCLUYE MEDIA CAÑAS PARA CAMBIO DE PENDIENTE VOLADIZO</t>
  </si>
  <si>
    <t>PASAMANOS</t>
  </si>
  <si>
    <t>PASAMANOS EN TUBERIA METALICA SIMILAR A LA EXISTENTE EN LA ESCALERA ENTRADA OFICINA JEFE DIRECCION</t>
  </si>
  <si>
    <t>EXTERIORES Y JARDIN</t>
  </si>
  <si>
    <t>EXTERIOR</t>
  </si>
  <si>
    <t>CONSTRUCCION DE MESA EN CONCRETO PULIDO A LA VISTA DE 3000 PSI, ANCHO 1,2 mts, ALTURA 0,72mts, PROFUNDIDAD=0,6mts, ESPESOR=0,08mts,  INCLUYE COLUMNAS CIRCULARES DE SOPORTE EN CONCRETO PULIDO A LA VISTA DE 3000 PSI, ANCLAJE A PISO EXISTENTE, DISEÑO DE ACUERDO A LA EXISTENTE</t>
  </si>
  <si>
    <t>CONSTRUCCION DE BANCA EN CONCRETO PULIDO A LA VISTA DE 3000 PSI, ANCHO 1,2 mts, ALTURA 0,35mts, ESPESOR=0,08mts, PROFUNDIDAD=0,6mts  INCLUYE COLUMNAS CIRCULARES DE SOPORTE EN CONCRETO PULIDO A LA VISTA DE 3000 PSI, ANCLAJE A PISO EXISTENTE, DISEÑO DE ACUERDO A LA EXISTENTE</t>
  </si>
  <si>
    <t>ANDEN EN CONCRETO 3000 psi ESPESOR=0,08mts INCLUYE MALLA Y AFIRMADO</t>
  </si>
  <si>
    <t>JARDIN</t>
  </si>
  <si>
    <t xml:space="preserve">ESPECIES HERBAREAS ORNAMENTALES PARA SOMBRA FAMILIA CALATHEA, PEPEROMIA, AGLAONEMA, SPATHIPHYLLIUM </t>
  </si>
  <si>
    <t>MATERAS PARA HERBACEAS INTERNAS 0,3x0,9m GRESS COLOR SEGÚN DISEÑO CON BASE Y RECIBIDOR DE AGUA</t>
  </si>
  <si>
    <t>MATERAS PARA HERBACEAS INTERNAS 0,3x0,3m GRESS COLOR SEGÚN DISEÑO CON BASE Y RECIBIDOR DE AGUA</t>
  </si>
  <si>
    <t>EQUIPOS EXISTENTES</t>
  </si>
  <si>
    <t>DESMONTE DE SOPORTES DE AIRES EN ANGULO METALICO</t>
  </si>
  <si>
    <t>CLIMATIZACION</t>
  </si>
  <si>
    <t>Equipos</t>
  </si>
  <si>
    <t>U</t>
  </si>
  <si>
    <t>Ductos para suministro y retorno de aire</t>
  </si>
  <si>
    <t>Difusoras y rejillas</t>
  </si>
  <si>
    <t>Difusoras en aluminio de 12 x 12 4 vías con dámper</t>
  </si>
  <si>
    <t xml:space="preserve">Difusoras en aluminio de 10 x 10 4 vías con dámper </t>
  </si>
  <si>
    <t xml:space="preserve">Rejillas de retorno de 30 x 20 con dámper aleta fija </t>
  </si>
  <si>
    <t xml:space="preserve">Rejilla retorno de 25 x 15 aleta fija con dámper </t>
  </si>
  <si>
    <t>Rejillas de retorno de 20 x 15 aleta fija con dámper.</t>
  </si>
  <si>
    <t>Rejilla de suministro de 25 x 15 aleta  móvil con dámper.</t>
  </si>
  <si>
    <t>Tornillería par fijar rejillas y difusoras.</t>
  </si>
  <si>
    <t>Soportes tecna perforados</t>
  </si>
  <si>
    <t>Tuercas de 3/8 galvanizadas</t>
  </si>
  <si>
    <t>Arandelas galvanizadas 3/8</t>
  </si>
  <si>
    <t>Chazos tipo hembra de 3/8 x 11/4</t>
  </si>
  <si>
    <t>Izado de equipos , transporte</t>
  </si>
  <si>
    <t>INSTALACIONES ELECTRICAS PRIMER PISO</t>
  </si>
  <si>
    <t>RED DE COMUNICACIÓN</t>
  </si>
  <si>
    <t>Rack de comunicaciones de 24 UR. Con extractor y multitoma</t>
  </si>
  <si>
    <t>Rack de comunicaciones de 8 UR . Con extractor y multitoma</t>
  </si>
  <si>
    <t>Patch panel de 24 puertos categoria 6A Herraje</t>
  </si>
  <si>
    <t>Patch panel de 48 puertos categoria 6A herraje</t>
  </si>
  <si>
    <t>Organizadores de cable horizontal de 2U</t>
  </si>
  <si>
    <t>Patch  Cord de administracion de 1,5 mtrs.</t>
  </si>
  <si>
    <t>Fibra optica OS2 12 hilos MONOMODO 10 Gigas</t>
  </si>
  <si>
    <t>Bandeja de fibra optica 1 unidad, incluye ODF, PIGTAIL y accessorios</t>
  </si>
  <si>
    <t>Certificacion de salida de comunicación.</t>
  </si>
  <si>
    <t>Certificacion de fibra Optica</t>
  </si>
  <si>
    <t>Subtotal de comunicación</t>
  </si>
  <si>
    <t>BANDEJA PORTACABLE (PASILLOS) Y CANALETA METALICA (INTERIORES).</t>
  </si>
  <si>
    <t>Ducto bandeja portacable cerrado 30x10x240cms cerrado con division, lamina cold roll calibre # 16 para la alimentacion de los tableros electricos.</t>
  </si>
  <si>
    <t xml:space="preserve">Accesorio para ducto bandeja 30x10x240cms </t>
  </si>
  <si>
    <t>Soporte para ducto bandeja.</t>
  </si>
  <si>
    <t>Canaleta metalica con division 12x5x240CMS, calibre # 22</t>
  </si>
  <si>
    <t>Troquel para salida en canaleta</t>
  </si>
  <si>
    <t>Subtotal ducto bandeja portacable y canaleta metalica</t>
  </si>
  <si>
    <t>ILUMINACION</t>
  </si>
  <si>
    <t>Suministro e Instalación de Luminaria de sobreponer ATENEA 2,5 LENS E16 4520X58X70 ILTEC. Incluye sujeción a techo con guaya de seguridad Longitud =0,80 mts 2 unidades</t>
  </si>
  <si>
    <t>Suministro e Instalación de Luminaria ILTELUX GRID 60X60 Incluye sujeción a techo con guaya de seguridad Longitud =0,80 mts 4 unidades</t>
  </si>
  <si>
    <t xml:space="preserve">Suministro e Instalación de Luminaria CORAL LENS L11 900×150 SOBREPONER 8LED-LINE 1R2FT 12W </t>
  </si>
  <si>
    <t>CAJA FS RAWELT DE 2X4 SALIDAS 3/4" (1 ENTRADA -2 SALIDAS)</t>
  </si>
  <si>
    <t>TOMA DOBLE CON POLO A TIERRA Y TAPA</t>
  </si>
  <si>
    <t>INTERRUPTOR SENCILLO</t>
  </si>
  <si>
    <t>INTERRUPTOR DOBLE</t>
  </si>
  <si>
    <t>INTERRUPTOR TRIPLE</t>
  </si>
  <si>
    <t>CABLE ENCAUCHETADO 3X16 AWG</t>
  </si>
  <si>
    <t>CALAVIJA CON POLO A TIERRA 15A TIPO INDUSTRIAL</t>
  </si>
  <si>
    <t>TUBO CONDUIT E.M.T DE 3/4" MARCA COLMENA (INCLUYE UNIONES Y CURVAS)</t>
  </si>
  <si>
    <t>CABLE CU 3#12 AWG THHN/THWN AISLADO DE NYLON (CENTELSA)</t>
  </si>
  <si>
    <t>BREAKER DE INCRUSTAR 1X20 A (SQUAR-D O SIMILAR)</t>
  </si>
  <si>
    <t>AVISO SALIDA DE EMERGENCIA 90 MIN LED MULTVO SYLVANIA</t>
  </si>
  <si>
    <t>Subtotal  iluminacion areas y pasillos</t>
  </si>
  <si>
    <t>SALIDAS MONOFASICAS 120V Y SALIDAS 220V RED NORMAL REGULADA Y ESPECIALES</t>
  </si>
  <si>
    <t>Cable aislado THNN/THHW-2 CT Cu. 3#12.</t>
  </si>
  <si>
    <t>Cable aislado THNN/THHW-2 CT Cu. 3#10+1#12</t>
  </si>
  <si>
    <t>Cable de cobre aislado trenzado 3#12</t>
  </si>
  <si>
    <t>Toma doble con polo a tierra cargas normales</t>
  </si>
  <si>
    <t>Toma doble con polo a tierra tierra aislada grado hospitalario cargas reguladas</t>
  </si>
  <si>
    <t>Toma en YEE 30 Amperios - 120V 3P</t>
  </si>
  <si>
    <t>Subtotal salidas 120 Y 220V.</t>
  </si>
  <si>
    <t>INSTALACIONES ELECTRICAS SEGUNDO PISO</t>
  </si>
  <si>
    <t>CABLE CU NO 12 AWG THHN/THWN AISLADO DE NYLON (CENTELSA) TRIPLEX</t>
  </si>
  <si>
    <t>RED MEDIA TENSION</t>
  </si>
  <si>
    <t>CANALIZACION ACOMETIDA MEDIA TENSION</t>
  </si>
  <si>
    <t>Rotura de pavimento y excavacion</t>
  </si>
  <si>
    <t>Tubo conduit  PVC 4" DB</t>
  </si>
  <si>
    <t>Reposicion de pavimento, relleno y compactada de excavacion</t>
  </si>
  <si>
    <t>Construccion de registros M.T. norma EPSA</t>
  </si>
  <si>
    <t>Adaptador terminal campana 4" PVC</t>
  </si>
  <si>
    <t>Subtotal canalizacion</t>
  </si>
  <si>
    <t>ACOMETIDA A SUBESTACION M.T.  15 KV</t>
  </si>
  <si>
    <t>Abrazadera galv. sencilla 8"</t>
  </si>
  <si>
    <t xml:space="preserve">Abrazadera galv. Universal </t>
  </si>
  <si>
    <t>Alambre Cu. No.10 TW verde</t>
  </si>
  <si>
    <t>Alambre Cu. No.4 desnudo</t>
  </si>
  <si>
    <t>Alambre galv. No.16</t>
  </si>
  <si>
    <t>Angular en V 18" x 48"</t>
  </si>
  <si>
    <t>Borne soldar para cable No.2 - 3M</t>
  </si>
  <si>
    <t>Cable Cu. No.2 XLPE - 15KV</t>
  </si>
  <si>
    <t>Cable Cu. No.4 desnudo</t>
  </si>
  <si>
    <t>Cinta aislante amarilla</t>
  </si>
  <si>
    <t>Cinta aislante azul</t>
  </si>
  <si>
    <t>Cinta aislante No.33</t>
  </si>
  <si>
    <t>Cinta aislante roja</t>
  </si>
  <si>
    <t>Cinta peligro alta tensión</t>
  </si>
  <si>
    <t>Cortacircuitos 15KV - 100A</t>
  </si>
  <si>
    <t>Cruceta galv. 2,4 Mts.</t>
  </si>
  <si>
    <t>Cubos suplementarios</t>
  </si>
  <si>
    <t>Curva galv. 4"</t>
  </si>
  <si>
    <t>Fusible tipo H 25 Amp</t>
  </si>
  <si>
    <t>Grapa paralela bimetalica burndy</t>
  </si>
  <si>
    <t>Juego bushing 4"</t>
  </si>
  <si>
    <t>Juego de sello para ductos - 3M</t>
  </si>
  <si>
    <t>Kit de limpieza 3M</t>
  </si>
  <si>
    <t>Pararrayos polimerico 12KV</t>
  </si>
  <si>
    <t>Silla metalica para cruceta</t>
  </si>
  <si>
    <t>Soldadura PVC 1/4 galon</t>
  </si>
  <si>
    <t>Soporte para terminal elastimold</t>
  </si>
  <si>
    <t xml:space="preserve">Terminal preformado uso exterior 15 kV para cable 2 – 3/0 AWG; QTIII Juego de 3 </t>
  </si>
  <si>
    <t>Tornillo en bronce 1/4" x 1" con tuerca, arandela y guaza</t>
  </si>
  <si>
    <t>Tornillo en bronce 5/16" x 1-1/2" con tuerca, arandela y guaza</t>
  </si>
  <si>
    <t>Tornillo maquina 1/2" x 2" rosca continua</t>
  </si>
  <si>
    <t>Tornillo maquina 5/8" x 8"</t>
  </si>
  <si>
    <t>Tornillo pasante 5/8" x 18"</t>
  </si>
  <si>
    <t>Tubo galv. 4" x 3M</t>
  </si>
  <si>
    <t>Varilla cobre 5/8" x 2.4 Mts con conector</t>
  </si>
  <si>
    <t>Subtotal acometida M.T.</t>
  </si>
  <si>
    <t>TRANSFORMADOR PAD MOUNTED POTENCIA 300 KVA</t>
  </si>
  <si>
    <t xml:space="preserve">
Transformador trifásico de  300kva -dyn5, 60 hz, 13800/220/127 voltios tipo PAD MOUNTED protocolo de pruebas, Incluye cerramiento en malla eslabonada
</t>
  </si>
  <si>
    <t xml:space="preserve">Terminal preformado uso interior 15 kV para cable 2 – 3/0 AWG; QTIII Juego de 3 </t>
  </si>
  <si>
    <t>Cinta Nº33 3M o similar</t>
  </si>
  <si>
    <t>Cinta Nº23 3M o similar</t>
  </si>
  <si>
    <t>Accesorios y consumibles</t>
  </si>
  <si>
    <t>Subtotal celdas de proteccion y transformador</t>
  </si>
  <si>
    <t>SISTEMAS DE TIERRA DE TRANSFORMADOR</t>
  </si>
  <si>
    <t>Excavacion y resturacion de terreno para conformacion de la malla electrica</t>
  </si>
  <si>
    <t>Registro tipo A 30x30</t>
  </si>
  <si>
    <t>Cable Cu. 2/0 desnudo</t>
  </si>
  <si>
    <t>Chispero</t>
  </si>
  <si>
    <t>Bentonita sodica bulto x 50 KG</t>
  </si>
  <si>
    <t>Molde thermoweld union cable - cable</t>
  </si>
  <si>
    <t>Molde thermoweld union varilla - cable</t>
  </si>
  <si>
    <t>Molde thermoweld union en Tee cable - cable</t>
  </si>
  <si>
    <t>Soldadura cadweld 115 grs.</t>
  </si>
  <si>
    <t>Soldadura cadweld 150 grs.</t>
  </si>
  <si>
    <t>Soldadura cadweld 200 grs.</t>
  </si>
  <si>
    <t>Varilla cobre 5/8" x 2.4 mts</t>
  </si>
  <si>
    <t>Subtotal malla electrica</t>
  </si>
  <si>
    <t xml:space="preserve">CELDAS Y TABLEROS DE BAJA TENSION </t>
  </si>
  <si>
    <t>TABLERO GENERAL TBG</t>
  </si>
  <si>
    <t>Gabiente metalico de 200x160x70 cms normalizado por Emcali y Retie con los siguientes elementos:</t>
  </si>
  <si>
    <t>1 Totalizador industrial 3x750A - 42 Kaci</t>
  </si>
  <si>
    <t>3 Transformadores de corriente 800/5A 0,5 IEC</t>
  </si>
  <si>
    <t>1 Analizador de redes</t>
  </si>
  <si>
    <t>1 Barraje Cu. electrolitico 3F - 5H - 208V - 1250Amp</t>
  </si>
  <si>
    <t>1 Breaker industrial 3x30Amp</t>
  </si>
  <si>
    <t>1 Dispositivo de proteccion contra sobretensiones DPS clase C</t>
  </si>
  <si>
    <t>5 Breaker industrial regulable de 150 a 250A</t>
  </si>
  <si>
    <t>1 Breaker industrial 3x100A REGULABLE</t>
  </si>
  <si>
    <t>1 Breaker industrial 3x125A REGULABLE</t>
  </si>
  <si>
    <t>4 Espacios de reserva</t>
  </si>
  <si>
    <t>18 Marquillas acrilicas</t>
  </si>
  <si>
    <t xml:space="preserve">     Soporteria y cableado interno</t>
  </si>
  <si>
    <t xml:space="preserve">     Bornes Cu. Según diagrama unifilar</t>
  </si>
  <si>
    <t>Interruptor fijo 3 x 125A. 15-25 KA  440/220 Vac. Tipo A1B 125. Marca ABB.</t>
  </si>
  <si>
    <t>Barraje Cobre electrolitico, trifásico 200A. 4 hilos. Electroplateado y codificado según Retie.</t>
  </si>
  <si>
    <t>Interruptor fijo 3 x 20A. 15-25 KA  440/220 Vac. Tipo A1B 125. Marca ABB.</t>
  </si>
  <si>
    <t>Interruptor fijo 3 x 40A. 15-25 KA  440/220 Vac. Tipo A1B 125. Marca ABB.</t>
  </si>
  <si>
    <t>Contactor para control de condensadores 5 kvar 220 Vac.</t>
  </si>
  <si>
    <t>Contactor para control de condensadores 10 kvar 220 Vac.</t>
  </si>
  <si>
    <t>Condensador cilindrico  de 5 KVAR 220Vac.</t>
  </si>
  <si>
    <t>Condensador cilindrico  de 10 KVAR 220Vac.</t>
  </si>
  <si>
    <t>Rele corrector para el factor de potencia 5 pasos 220 Vac</t>
  </si>
  <si>
    <t>Conmutador con muletilla 3 posiciones</t>
  </si>
  <si>
    <t>Piloto de señalizacion</t>
  </si>
  <si>
    <t>Transformador de corriente 400/5 A. Clase 1</t>
  </si>
  <si>
    <t>Cableado de control</t>
  </si>
  <si>
    <t>Cableado de fuerza</t>
  </si>
  <si>
    <t>Accesorios de cableado y placas acrilicas</t>
  </si>
  <si>
    <t xml:space="preserve">Medidas:120*80*30 cm. ( Alto x Ancho x Profundidad ). </t>
  </si>
  <si>
    <t>TABLERO CARGAS NORMALES</t>
  </si>
  <si>
    <t>Gabinete metalico de 200x80x40 cms normalizado por Emcali y Retie con los siguientes elementos :</t>
  </si>
  <si>
    <t>1 Barraje Cu. Electrolitico 3F - 5H - 220V - 350Amp</t>
  </si>
  <si>
    <t>3 (TRES) Breaker industrial 3x40Amp (REGULABLE)</t>
  </si>
  <si>
    <t>3 (TRES) Breaker industrial 3x60Amp (REGULABLE)</t>
  </si>
  <si>
    <t>5 (CINCO) Breaker industrial 3x80Amp (REGULABLE)</t>
  </si>
  <si>
    <t>1 (Uno) Breaker Industrial 3x250 Amp (regulable)</t>
  </si>
  <si>
    <t>3 Espacios de reserva</t>
  </si>
  <si>
    <t xml:space="preserve">   Soporteria y cableado interno</t>
  </si>
  <si>
    <t xml:space="preserve">   Bornes Cu. Según diagrama unifilar</t>
  </si>
  <si>
    <t>TABLERO CARGAS AIRE ACONDICIONADO</t>
  </si>
  <si>
    <t>Gabinete metalico de 140x80x40 cms normalizado por Emcali y Retie con los siguientes elementos :</t>
  </si>
  <si>
    <t>1 Barraje Cu. Electrolitico 3F - 5H - 220V - 300Amp</t>
  </si>
  <si>
    <t>4 (cuatro) Breaker industrial 3x80Amp (REGULABLE)</t>
  </si>
  <si>
    <t xml:space="preserve">   Bornes Cu</t>
  </si>
  <si>
    <t>Subtotal celdas y tableros</t>
  </si>
  <si>
    <t>CANALIZACION Y CAMARAS RED DE BAJA TENSION</t>
  </si>
  <si>
    <t>Construccion de registros B.T. norma EPSA</t>
  </si>
  <si>
    <t>Subtotal canalizacion B.T.</t>
  </si>
  <si>
    <t>INTERCONEXION ELECTRICA B.T.</t>
  </si>
  <si>
    <t>COSTO DIRECTO TOTAL</t>
  </si>
  <si>
    <t>ADMINISTRACION</t>
  </si>
  <si>
    <t>IMPREVISTOS</t>
  </si>
  <si>
    <t>UTILIDAD</t>
  </si>
  <si>
    <t xml:space="preserve">IVA </t>
  </si>
  <si>
    <t xml:space="preserve">TOTAL PRESUPUESTO </t>
  </si>
  <si>
    <t>ANEXO No. 2</t>
  </si>
  <si>
    <t>INVITACION PUBLICA PARA CONTRATAR REPARACIONES LOCATIVAS EN LA BIBLIOTECA DE LA UNIVERSIDAD NACIONAL DE COLOMBIA SEDE PALMIRA, BAJO LA MODALIDAD DE PRECIOS UNITARIOS FIJOS SIN FÓRMULA DE REAJUSTE</t>
  </si>
  <si>
    <t>DATOS DEL CONTRATISTA</t>
  </si>
  <si>
    <t>NOMBRE:</t>
  </si>
  <si>
    <t>Email:</t>
  </si>
  <si>
    <t>DESMONTE DE EQUIPOS DE AIRE ACONDICIONADO - MANEJADORAS, INCLUYE TUBERIA, PUNTO ELECTRICO, TUBERIA DE REFRIGERACIÒN  INCLUYE TRASLADO A SITIO AUTORIZADO POR LA UNIVERSIDAD</t>
  </si>
  <si>
    <t>SUMINISTRO E INSTALACION BAJANTES EN TUBERIA PVC 6" INCLUYE ACCESORIOS DE FIJACION</t>
  </si>
  <si>
    <t xml:space="preserve">CONSTRUCCION DE MURO PERIMETRAL SOBRE LOSA EN LADRILLO FAROL </t>
  </si>
  <si>
    <t xml:space="preserve">RECONSTRUCCION DE BORDES, ALFAJIAS INCLUYE GOTERO DONDE SE REQUIERA EN MORTERO DE REPARACION, FORMALETA Y ANDAMIOS CERTIFICADOS </t>
  </si>
  <si>
    <t>DESMONTE DE VIDRIO TRANSPARENTE 4mm EN VENTANERIA EXISTENTE</t>
  </si>
  <si>
    <t xml:space="preserve">SUMINISTRO E INSTALACION DE VIDRIO TRANSPARENTE 4mm EN CELOSIAS EXISTENTES INC ANDAMIOS CERTIFICADOS </t>
  </si>
  <si>
    <t>PINTURA DE TRAFICO COLOR SEGÚN DISEÑO EXISTENTE EN ZONAS DURAS PATIO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</si>
  <si>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</si>
  <si>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</si>
  <si>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</si>
  <si>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</si>
  <si>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</si>
  <si>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</si>
  <si>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</si>
  <si>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</si>
  <si>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</si>
  <si>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</si>
  <si>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</si>
  <si>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</si>
  <si>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</si>
  <si>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</si>
  <si>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</si>
  <si>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8.2</t>
  </si>
  <si>
    <t>8.2.1</t>
  </si>
  <si>
    <t>8.2.2</t>
  </si>
  <si>
    <t>8.2.3</t>
  </si>
  <si>
    <t>8.2.4</t>
  </si>
  <si>
    <t>8.2.5</t>
  </si>
  <si>
    <t>8.3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</si>
  <si>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</si>
  <si>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</si>
  <si>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</si>
  <si>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</si>
  <si>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</si>
  <si>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</si>
  <si>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</si>
  <si>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</si>
  <si>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</si>
  <si>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</si>
  <si>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</si>
  <si>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</si>
  <si>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</si>
  <si>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</si>
  <si>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8.4</t>
  </si>
  <si>
    <t>8.4.1</t>
  </si>
  <si>
    <t>8.4.2</t>
  </si>
  <si>
    <t>8.4.3</t>
  </si>
  <si>
    <t>8.4.4</t>
  </si>
  <si>
    <t>8.4.5</t>
  </si>
  <si>
    <t>8.4.6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</si>
  <si>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</si>
  <si>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</si>
  <si>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</si>
  <si>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</si>
  <si>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</si>
  <si>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</si>
  <si>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</si>
  <si>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</si>
  <si>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</si>
  <si>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</si>
  <si>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</si>
  <si>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</si>
  <si>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</si>
  <si>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</si>
  <si>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</si>
  <si>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</t>
  </si>
  <si>
    <t>9.2.1</t>
  </si>
  <si>
    <t>9.2.2</t>
  </si>
  <si>
    <t>9.2.3</t>
  </si>
  <si>
    <t>9.2.4</t>
  </si>
  <si>
    <t>9.2.5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</si>
  <si>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</si>
  <si>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</si>
  <si>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</si>
  <si>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</si>
  <si>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</si>
  <si>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</si>
  <si>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</si>
  <si>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</si>
  <si>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</si>
  <si>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</si>
  <si>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</si>
  <si>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</si>
  <si>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</si>
  <si>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</si>
  <si>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</si>
  <si>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9.4.1</t>
  </si>
  <si>
    <t>9.4.2</t>
  </si>
  <si>
    <t>9.4.3</t>
  </si>
  <si>
    <t>9.4.4</t>
  </si>
  <si>
    <t>9.4.5</t>
  </si>
  <si>
    <t>9.4.6</t>
  </si>
  <si>
    <t>10.1.1</t>
  </si>
  <si>
    <t>10.1.2</t>
  </si>
  <si>
    <t>10.1.3</t>
  </si>
  <si>
    <t>10.1.4</t>
  </si>
  <si>
    <t>10.1.5</t>
  </si>
  <si>
    <t>10.1.6</t>
  </si>
  <si>
    <t>Curva Gran Radio 4" PVC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</si>
  <si>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</si>
  <si>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</si>
  <si>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</si>
  <si>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</si>
  <si>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</si>
  <si>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</si>
  <si>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</si>
  <si>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</si>
  <si>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</si>
  <si>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</si>
  <si>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</si>
  <si>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</si>
  <si>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</si>
  <si>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</si>
  <si>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</si>
  <si>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</si>
  <si>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</si>
  <si>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</si>
  <si>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</si>
  <si>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</si>
  <si>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</si>
  <si>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</si>
  <si>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</si>
  <si>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</si>
  <si>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</si>
  <si>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</si>
  <si>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</si>
  <si>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</si>
  <si>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</si>
  <si>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10.2.30</t>
  </si>
  <si>
    <t>10.2.31</t>
  </si>
  <si>
    <t>10.2.32</t>
  </si>
  <si>
    <t>10.2.33</t>
  </si>
  <si>
    <t>10.2.34</t>
  </si>
  <si>
    <t>10.2.35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</si>
  <si>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</si>
  <si>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</si>
  <si>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</si>
  <si>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</si>
  <si>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</si>
  <si>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</si>
  <si>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</si>
  <si>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</si>
  <si>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</si>
  <si>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</si>
  <si>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</si>
  <si>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</si>
  <si>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</si>
  <si>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</si>
  <si>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</si>
  <si>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</si>
  <si>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</si>
  <si>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10.6.6</t>
  </si>
  <si>
    <t>Curva gran radio 4" PVC</t>
  </si>
  <si>
    <t>DEMOLICION DE MESON EN CONCRETO ENCHAPADO EN CERAMICA EXISTENTE EN COCINA A=0,60 mts INCLUYE TRASPORTE MANUAL A CENTRO DE ACOPIO</t>
  </si>
  <si>
    <t>DESMONTE POZUELO dim (0,40 x 0,60)mts ACERO INOX INCLUYE TRASPORTE MANUAL A CENTRO DE ACOPIO</t>
  </si>
  <si>
    <t xml:space="preserve">SUMINISTRO E INSTALACION DE MESON dim (0,60x5,50)mts RECEPCION EN QUARTZTONE+ FALDON ANCHO 0,6 mts  CON ESTRUCTURA METALICA EN ANGULO 2" X 2" X 3/16" CON ANTICORROSIVO Y ESMALTE </t>
  </si>
  <si>
    <t>DESMONTE DIVISION EN METAL Y VIDRIO SALA ENCUENTRO ACADEMICO</t>
  </si>
  <si>
    <t>CONSTRUCCION DE PORTICO EN MAMPOSTERIA DE (1,00 X 2,10)mts y UNA PLACA REFORZADA CON MALLA ELECTROSOLDADA DE 6mm DE (1,00 X 1,60) mts Espesor 0,05mts ACCESO OFICINA DIRECCION DE BIBLIOTECA, INCLUYE PAÑETE Y ESTUCO, INCLUYE DESMONTE DE PUERTA EXISTENTE Y SU NUEVA INSTALACION.</t>
  </si>
  <si>
    <t>PERCHERO EN ACERO INOXIDABLE 0,1 mts ANCLADO A MUROS</t>
  </si>
  <si>
    <t>DESMONTE Y REINSTALACION ESTRUCTURA METALICA DIMENSION (4.55 X 9.10)mts  COLOR AZUL, SOPORTE LUMINARIA</t>
  </si>
  <si>
    <t>SUMINISTRO E INSTALACION ALFOMBRA TRAFICO ALTO COLOR APROBADO POR LA INTERVENTORIA PARA SALA COCREACION SIMILAR A LA EXISTENTE.</t>
  </si>
  <si>
    <t>DESMONTE DE CUBIERTA TERMOACUSTICA TRAPEZOIDAL A 360 EXISTENTE INCLUYE TRASCIEGO Y DISPOSICION FINAL</t>
  </si>
  <si>
    <t xml:space="preserve">DESMONTE DE REFLECTORES EXISTENTES, INCLUYE INTERRUPTORES, CABLE,DUCTERIA, INCLUYE ANDAMIOS PARA UNA ALTURA APROXIMADA DE 9,0 MTS </t>
  </si>
  <si>
    <t>DEMOLICIÓN DE TANQUE DE ALMACENAMIENTO DE AGUA EN CONCRETO Y MAMPOSTERIA, APROXIMADAMENTE, 25M3, DE DIAMETRO DE 4,50 Y DE ALTURA 4,0MTS, INCLUYE TRASCIEGO Y DISPOSICION FINAL</t>
  </si>
  <si>
    <t>DEMOLICION DE CASETA  EN CONCRETO Y MAMPOSTERIA DE 1,70 X1,70X 1,70 DE ALTURA</t>
  </si>
  <si>
    <t>BASE EN CONCRETO DE 3000 PSI DIMENSION (2,60X2,60)mts E=0,1 mts CON UNA SUPERFICIE ANTIVIBRACION EN NEOPRENO PARA AIRE ACONDICIONADO EQUIPOS TIPO PAQUETE</t>
  </si>
  <si>
    <t>SUMINISTRO E INSTALACION DE LINEA DE VIDA ESTATICA DE ACUERDO A NORMA TECNICA</t>
  </si>
  <si>
    <t>ESCALERA DE ALUMINIO ACCESO FRONTAL L=1,5mts CON PASAMANOS ANCLADA EN CONCRETO ANTEPECHO CUBIERTA EXISTENTE</t>
  </si>
  <si>
    <t xml:space="preserve">Red de ductos retorno y suministro en paneles de aluminio pre-aislados PIRALU-20 (espesor 20mm), </t>
  </si>
  <si>
    <t>MTR</t>
  </si>
  <si>
    <t>Kilo</t>
  </si>
  <si>
    <t>Jgo</t>
  </si>
  <si>
    <t>M</t>
  </si>
  <si>
    <t>Unidad</t>
  </si>
  <si>
    <t>BANCO DE CONDENSADORES 30KVAR-220 Vac. Un (01) paso fijo 5 Kvar, uno (01) movil de 5 Kvar,  dos (02) moviles 10 kvar. Compuesto por: gabinete metalico, fabricado en lámina cold rolled calibre 16, tratada químicamente para la desoxidación, desengrase y fosfatado con acabado final en pintura en polvo depositada electrostáticamente. Contiene instalado el siguiente equipo:</t>
  </si>
  <si>
    <t>Interconexion Trafo de 300 KVA a Tablero TBG. 9#4/0 + 3#4/0 THHN/THWN-2 CT + 1#4/0. Cable de CU aislado.</t>
  </si>
  <si>
    <t>Interconexion  Tablero TBG a Tablero N1 (CARGAS NORMALES). 2#4/0 + 1#4/0 THHN/THWN-2 CT + 1#4/0. Cable CU aislado.</t>
  </si>
  <si>
    <t>Interconexion  Tablero TBG a Tablero (A.A.). 3#4/0 + 1#4/0 + 1#4/0. THHN/THWN-2 CT</t>
  </si>
  <si>
    <t>SUMINISTRO E INSTALACION DE MESON QUARTZTONE+FALDON+SALPICADERO 12mm, PROFUNDIDAD 0,60mts, CON ESTRUCTURA METALICA EN ANGULO 2" X 2" X 3/16" CON ANTICORROSIVO Y ESMALTE</t>
  </si>
  <si>
    <t>SUMINISTRO E INSTALACION DE CERAMICA EN PISO ANTIDESLIZANTE BAÑOS 25x35 COLOR BLANCO, EL CUAL SERÁ APROBADO POR INTERVENTORIA</t>
  </si>
  <si>
    <t>SUMINISTRO E INSTALACION DE CERAMICA MUROS BAÑOS 25X35 COLOR BLANCO, EL CUAL SERÁ APROBADO POR INTERVENTORIA</t>
  </si>
  <si>
    <t>DESMONTE DE DIVISIONES DE BAÑO EN LAMINA, INCLUYE NAVES TRASPORTE MANUAL A CENTRO DE ACOPIO</t>
  </si>
  <si>
    <t>DIVISIONES, MUROS, REPELLOS, ESTUCO Y PINTURA</t>
  </si>
  <si>
    <t>SUMINISTRO E INSTALACION DE DIVISIONES CON PERFILES EN ALUMINIO ANONIZADO INCLUYE VIDRIO LAMINADO INCOLORO 3+3mm ACABADO EN SANDBLASTING INSTALADO CON SILICONA ESTRUCTURAL, ALFAJIA RESPECTIVA EN ALUMINIO, ANCLAJES, PERFILES 744 Y TODO LO RELACIONADO PARA SU CORRECTA INSTALACION INCLUYE PUERTA CORREDIZA Y ACCESORIOS</t>
  </si>
  <si>
    <t>DIVISIONES EN VIDRIO LAMINADO 8 mm INCOLORO CON ACCESORIOS EN ACERO INOXIDABLE, INCLUYE PUERTA CORREDIZA PARA SALA DE COCREACION</t>
  </si>
  <si>
    <t xml:space="preserve">MANTENIMIENTO, CALIBRACION DE EQUIPOS: ANTENA DE SEGURIDAD MARCA 3M M3500 SINGLE TO DOUBLE </t>
  </si>
  <si>
    <t>PINTURA ESTRUCTURA METALICA DIMENSION (4.55 X 9.10)mts  AZUL, RETICULA 0,15X0,15 MTS EN PLATINA 3"</t>
  </si>
  <si>
    <t>DESMONTE MADERA FACHADA RECEPCION. BARRA 0,30 MTS DE PROFUNDIDAD</t>
  </si>
  <si>
    <t>PINTURA DE ESCALERA ACCESO DESDE JARDIN INTERIOR INCLUYE LIMPIEZA DE PINTURA EXISTENTE CON GRATA, Tipo caracol 3 tubos horizontales 2” de diámetro, largo 7 mts, altura baranda 1.10 mts.</t>
  </si>
  <si>
    <t>1.1</t>
  </si>
  <si>
    <t>1.1.1</t>
  </si>
  <si>
    <t>1.2</t>
  </si>
  <si>
    <t>1.2.1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</si>
  <si>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</si>
  <si>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</si>
  <si>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</si>
  <si>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</si>
  <si>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</si>
  <si>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</si>
  <si>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</si>
  <si>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</si>
  <si>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</si>
  <si>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</si>
  <si>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</si>
  <si>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</si>
  <si>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</si>
  <si>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</si>
  <si>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</si>
  <si>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</si>
  <si>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</si>
  <si>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</si>
  <si>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</si>
  <si>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</si>
  <si>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</si>
  <si>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</si>
  <si>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2.3.1</t>
  </si>
  <si>
    <t>2.4</t>
  </si>
  <si>
    <t>2.4.1</t>
  </si>
  <si>
    <t>2.5</t>
  </si>
  <si>
    <t>2.5.1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</si>
  <si>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</si>
  <si>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</si>
  <si>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</si>
  <si>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</si>
  <si>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</si>
  <si>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</si>
  <si>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</si>
  <si>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</si>
  <si>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</si>
  <si>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</si>
  <si>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</si>
  <si>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</si>
  <si>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</si>
  <si>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</si>
  <si>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2.7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</si>
  <si>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</si>
  <si>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</si>
  <si>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</si>
  <si>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</si>
  <si>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</si>
  <si>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</si>
  <si>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</si>
  <si>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</si>
  <si>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</si>
  <si>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</si>
  <si>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</si>
  <si>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2.7.12</t>
  </si>
  <si>
    <t>2.7.13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</si>
  <si>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</si>
  <si>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</si>
  <si>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</si>
  <si>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</si>
  <si>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</si>
  <si>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</si>
  <si>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</si>
  <si>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</si>
  <si>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</si>
  <si>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</si>
  <si>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</si>
  <si>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</si>
  <si>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</si>
  <si>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</si>
  <si>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</si>
  <si>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</si>
  <si>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</si>
  <si>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2.9</t>
  </si>
  <si>
    <t>2.9.1</t>
  </si>
  <si>
    <t>2.9.2</t>
  </si>
  <si>
    <t>2.9.3</t>
  </si>
  <si>
    <t>2.9.4</t>
  </si>
  <si>
    <t>2.9.5</t>
  </si>
  <si>
    <t>2.9.6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</si>
  <si>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</si>
  <si>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</si>
  <si>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</si>
  <si>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</si>
  <si>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</si>
  <si>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</si>
  <si>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</si>
  <si>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</si>
  <si>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</si>
  <si>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2.11</t>
  </si>
  <si>
    <t>2.11.1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</si>
  <si>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</si>
  <si>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</si>
  <si>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</si>
  <si>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</si>
  <si>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</si>
  <si>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</si>
  <si>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</si>
  <si>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</si>
  <si>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</si>
  <si>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</si>
  <si>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</si>
  <si>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</si>
  <si>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</si>
  <si>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</si>
  <si>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</si>
  <si>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3.2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</si>
  <si>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</si>
  <si>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</si>
  <si>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</si>
  <si>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</si>
  <si>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</si>
  <si>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</si>
  <si>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</si>
  <si>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</si>
  <si>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</si>
  <si>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</si>
  <si>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</si>
  <si>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</si>
  <si>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</si>
  <si>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</si>
  <si>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</si>
  <si>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</si>
  <si>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</si>
  <si>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</si>
  <si>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</si>
  <si>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</si>
  <si>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</si>
  <si>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</si>
  <si>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</si>
  <si>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</si>
  <si>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</si>
  <si>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</si>
  <si>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</si>
  <si>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</si>
  <si>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</si>
  <si>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</si>
  <si>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</si>
  <si>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</si>
  <si>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</si>
  <si>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</si>
  <si>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</si>
  <si>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</si>
  <si>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</si>
  <si>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</si>
  <si>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</si>
  <si>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</si>
  <si>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</si>
  <si>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</si>
  <si>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</si>
  <si>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</si>
  <si>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</si>
  <si>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3.6</t>
  </si>
  <si>
    <t>3.6.1</t>
  </si>
  <si>
    <t>3.6.2</t>
  </si>
  <si>
    <t>3.7</t>
  </si>
  <si>
    <t>3.7.1</t>
  </si>
  <si>
    <t>3.7.2</t>
  </si>
  <si>
    <t>3.7.3</t>
  </si>
  <si>
    <t>3.7.4</t>
  </si>
  <si>
    <t>3.7.5</t>
  </si>
  <si>
    <t>3.7.6</t>
  </si>
  <si>
    <t>4.1</t>
  </si>
  <si>
    <t>4.1.1</t>
  </si>
  <si>
    <t>4.1.2</t>
  </si>
  <si>
    <t>4.1.3</t>
  </si>
  <si>
    <t>4.2</t>
  </si>
  <si>
    <t>4.2.1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</si>
  <si>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</si>
  <si>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</si>
  <si>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</si>
  <si>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</si>
  <si>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</si>
  <si>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</si>
  <si>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</si>
  <si>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</si>
  <si>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</si>
  <si>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</si>
  <si>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4.4.6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</si>
  <si>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</si>
  <si>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</si>
  <si>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</si>
  <si>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</si>
  <si>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</si>
  <si>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</si>
  <si>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</si>
  <si>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</si>
  <si>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</si>
  <si>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</si>
  <si>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</si>
  <si>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</si>
  <si>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</si>
  <si>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</si>
  <si>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</si>
  <si>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</si>
  <si>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</si>
  <si>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</si>
  <si>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</si>
  <si>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</si>
  <si>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</si>
  <si>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4.6</t>
  </si>
  <si>
    <t>4.6.1</t>
  </si>
  <si>
    <t>4.6.2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</si>
  <si>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</si>
  <si>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</si>
  <si>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</si>
  <si>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</si>
  <si>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</si>
  <si>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</si>
  <si>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</si>
  <si>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</si>
  <si>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</si>
  <si>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</si>
  <si>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</si>
  <si>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</si>
  <si>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</t>
  </si>
  <si>
    <t>5.2.1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</si>
  <si>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</si>
  <si>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</si>
  <si>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</si>
  <si>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</si>
  <si>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</si>
  <si>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</si>
  <si>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</si>
  <si>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</si>
  <si>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</si>
  <si>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6.3</t>
  </si>
  <si>
    <t>6.3.1</t>
  </si>
  <si>
    <t>6.3.2</t>
  </si>
  <si>
    <t>7.1</t>
  </si>
  <si>
    <t>7.1.1</t>
  </si>
  <si>
    <t>7.2</t>
  </si>
  <si>
    <t>7.2.1</t>
  </si>
  <si>
    <t>7.3</t>
  </si>
  <si>
    <t>7.3.1</t>
  </si>
  <si>
    <t>7.3.2</t>
  </si>
  <si>
    <t>7.3.3</t>
  </si>
  <si>
    <t>7.3.4</t>
  </si>
  <si>
    <t>7.3.5</t>
  </si>
  <si>
    <t>7.3.6</t>
  </si>
  <si>
    <t>7.4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</si>
  <si>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</si>
  <si>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</si>
  <si>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</si>
  <si>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</si>
  <si>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</si>
  <si>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</si>
  <si>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</si>
  <si>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</si>
  <si>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</si>
  <si>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8.1</t>
  </si>
  <si>
    <t>9.4</t>
  </si>
  <si>
    <t>10.1</t>
  </si>
  <si>
    <t>10.2</t>
  </si>
  <si>
    <t>10.3</t>
  </si>
  <si>
    <t>10.4</t>
  </si>
  <si>
    <t>10.5</t>
  </si>
  <si>
    <t>10.5.1</t>
  </si>
  <si>
    <t>10.5.2</t>
  </si>
  <si>
    <t>10.5.3</t>
  </si>
  <si>
    <t>10.5.4</t>
  </si>
  <si>
    <t>10.6</t>
  </si>
  <si>
    <t>10.6.1</t>
  </si>
  <si>
    <t>10.6.2</t>
  </si>
  <si>
    <t>10.6.3</t>
  </si>
  <si>
    <t>10.6.4</t>
  </si>
  <si>
    <t>10.6.5</t>
  </si>
  <si>
    <t>10.7</t>
  </si>
  <si>
    <t>10.7.1</t>
  </si>
  <si>
    <t>10.7.2</t>
  </si>
  <si>
    <t>10.7.3</t>
  </si>
  <si>
    <t>UNIDAD DE MEDIDA</t>
  </si>
  <si>
    <t>CANTIDAD</t>
  </si>
  <si>
    <t>VALOR UNITARIO</t>
  </si>
  <si>
    <t>VALOR PARCIAL</t>
  </si>
  <si>
    <t>VALOR SUBCAPTILO</t>
  </si>
  <si>
    <t>VALOR CAPITULO</t>
  </si>
  <si>
    <t>2.10</t>
  </si>
  <si>
    <t>DEMOLICION DE CONTRAPISO EN CONCRETO EXISTENTE e=(0 a 0,20)mts, INCLUYE TRASPORTE MANUAL A CENTRO DE ACOPIO</t>
  </si>
  <si>
    <t>PIRLANES EN GRANITO FUNDIDO Y PULIDO, MEZCLADO EN OBRA ancho máx. =0,4 mts</t>
  </si>
  <si>
    <t>REPULIDA, RETAPADA Y BRILLADA PISO EXISTENTE EN GRANITO FUNDIDO INCLUYE  EQUIPO E INSUMOS NECESARIOS PARA SU ACABADO FINAL</t>
  </si>
  <si>
    <t>SUMINISTRO E INSTALACIÒN DE PANEL METALICO TIPO SANDWICH PARA CUBIERTA INYECTADO EN LINEA CONTINUA CON POLIURETANO EXPANDIDO DE ALTA DENSIDAD (38kg/m3) LIBRE DE HCFC,CARA EXTERNA EN ACERO GALVANIZADO CAL 24 COLOR BLANCO Y CARA INTERNA EN VINIL, ANCHO UTIL 1 mts, ESPESOR 17mm, ESPUMA PURA, CLASE 3, CONTRA FUEGO. INCLUYE TORNILLOS CON CABEZA Y ARANDELA EN PVC, CLIP O CAPELOTE REMATES CAL 24 TRANSVERSALES LONGITUDINALES, CABALLETES ARTICULADOS EXTERNOS, CABALLETES INTERNOS GZ17, Tornillo Auto perforante 6,3x102+Neop+Cap, Tornillo Autoroscante 6,3x20+Neop, FIJADORES DE ALA, ANCLAJE ZAMAC Y SELLANTES</t>
  </si>
  <si>
    <t>SUMINISTRO E INSTALACION DE PLATINAS 1/8" Dimensión (0,1x0,1)m INCLUYE SOLDADURA, ANTICORROSIVO Y ESMALTE</t>
  </si>
  <si>
    <t xml:space="preserve">ANCLAJES DIAMETRO 3/8" CON EPOXICO L=0,15 m, Perforación= 0,1 m </t>
  </si>
  <si>
    <t>SOLAPAS EN LAMINA GALVANIZADA DE 35 cm. CAL. 20, ACABADO EN PINTURA DE ESMALTE, INCLUYE CORTE CON PULIDORA DE REGATAS Y SELLO CON EPOXICO BULQUEN</t>
  </si>
  <si>
    <t>CONSTRUCCION LOSA CONCRETO REFORZADO E=0,20 mts (1,70x1,70)mts</t>
  </si>
  <si>
    <t>PINTURA EN ANTICORROSIVO Y ESMALTE DE PASAMANOS EN TUBERIA HORIZONTAL diámetro 2" Largo =18mts, Altura pasamano 1,1mts ESCALERA ENTRADA OFICINA JEFE DIRECCION, INCLUYE LIMPIEZA DE PINTURA EXISTENTE CON GRATA</t>
  </si>
  <si>
    <t>Equipos de aire acondicionado tipo paquete de 20 TR cada uno con compresores scrool y R410 trifásicos 220 vac. STARLIGHT o superior</t>
  </si>
  <si>
    <t>Anclajes y soportería</t>
  </si>
  <si>
    <t>MTS</t>
  </si>
  <si>
    <t>Varillas galvanizadas 3/8</t>
  </si>
  <si>
    <t>Instalación electromecánica maquinas, arranque y balanceo</t>
  </si>
  <si>
    <t>Tableros de control, variadores de velocidad, controles de temperatura, accesorios de instalación.</t>
  </si>
  <si>
    <t>Patch panel de 24 puertos categoría 6A Herraje</t>
  </si>
  <si>
    <t>Patch panel de 48 puertos categoría 6A herraje</t>
  </si>
  <si>
    <t>Patch  Cord de administración de 1,5 mts.</t>
  </si>
  <si>
    <t>Switch de comunicación 24 puertos  Marca CISCO Referencia 9300 ( 24 P Giga + 2 x SFP)  + 2 modulos para fibra  1000 SX SFP _LC + 2 patch cord de fibra optica LC-LC Fibra Monomodo. Licencia LAN LITE</t>
  </si>
  <si>
    <t>Switch de comunicación 48 puertos  Marca CISCO Referencia 9300 ( 48 P Giga + 2 x SFP )  + 2 modulo para fibra  1000 SX SFP _LC + 2 patch cord de fibra optica LC-LC Fibra Monomodo. Licencia LAN LITE</t>
  </si>
  <si>
    <t>Access Point marca Aerohive Referencia 250 AH-AP-250-AC incluye power inyector + Salida de datos para AP cat 6A + patch cord cat 6a de 1 mt + Licencia</t>
  </si>
  <si>
    <t>Switch de comunicación 24 puertos  Marca CISCO Referencia 9300 ( 24 P Giga + 2 x SFP )  + 2 modulo para fibra  1000 SX SFP _LC + 2 patch cord de fibra optica LC-LC Fibra Monomodo. Licencia LAN LITE</t>
  </si>
  <si>
    <t>Access Point marca Aerohive Referencia 250 AH-AP-250-AC incluye power inyector + Salida de datos para AP cat 6A + patch cord cat 6a de 1 mt, Licencia</t>
  </si>
  <si>
    <t>Salida doble de voz y datos. Incluye: cable F/UTP  categoría 6A LSZH LSZH, 65MTS; face plate; 4 Jack 6A; patch cord de  3 mts y troquel para salida en canaleta metálica.</t>
  </si>
  <si>
    <t>Salida sencilla de  datos. Incluye: cable F/UTP  categoría 6A LSZH LSZH; 65 mts face plate; 2 Jack 6A; patch cord de  3 mts y troquel para salida en canaleta metálica.</t>
  </si>
  <si>
    <t>Salida doble de voz y datos. Incluye: cable F/UTP  categoría 6A LSZH, 65MTS X CABLE; face plate; 4 jack 6A; patch cord de  3 mtrs y troquel para salida en canaleta metalica.</t>
  </si>
  <si>
    <t>Salida sencilla de  datos. Incluye: cable F/UTP  categoría 6A LSZH,  65MTS X CABLE. face plate; 2 jack 6A; patch cord de 3 mtrs y troquel para salida en canaleta metalica.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</si>
</sst>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164" formatCode="&quot;$&quot;\ #,##0"/>
    <numFmt numFmtId="165" formatCode="_-&quot;$&quot;\ * #,##0.000_-;\-&quot;$&quot;\ * #,##0.000_-;_-&quot;$&quot;\ * &quot;-&quot;_-;_-@_-"/>
    <numFmt numFmtId="166" formatCode="0.0"/>
    <numFmt numFmtId="167" formatCode="[$$-240A]\ #,##0;[Red][$$-240A]\ #,##0"/>
    <numFmt numFmtId="168" formatCode="&quot;$&quot;#,##0;[Red]&quot;$&quot;#,##0"/>
    <numFmt numFmtId="169" formatCode="_(* #,##0.00_);_(* \(#,##0.00\);_(* &quot;-&quot;??_);_(@_)"/>
    <numFmt numFmtId="170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86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/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3" applyNumberFormat="1" applyFont="1" applyFill="1" applyBorder="1" applyAlignment="1">
      <alignment horizontal="center" vertical="center" wrapText="1"/>
    </xf>
    <xf numFmtId="42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/>
    <xf numFmtId="10" fontId="3" fillId="0" borderId="0" xfId="2" applyNumberFormat="1" applyFont="1" applyFill="1"/>
    <xf numFmtId="165" fontId="3" fillId="0" borderId="0" xfId="3" applyNumberFormat="1" applyFont="1" applyFill="1"/>
    <xf numFmtId="42" fontId="3" fillId="0" borderId="0" xfId="3" applyFont="1" applyFill="1"/>
    <xf numFmtId="167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70" fontId="3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vertical="center"/>
    </xf>
    <xf numFmtId="42" fontId="3" fillId="0" borderId="0" xfId="1" applyFont="1" applyFill="1"/>
    <xf numFmtId="42" fontId="3" fillId="0" borderId="0" xfId="0" applyNumberFormat="1" applyFont="1" applyFill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3" fillId="0" borderId="1" xfId="0" applyFont="1" applyFill="1" applyBorder="1" applyProtection="1"/>
    <xf numFmtId="2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left" vertical="center" wrapText="1"/>
    </xf>
    <xf numFmtId="166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wrapText="1"/>
    </xf>
    <xf numFmtId="0" fontId="2" fillId="0" borderId="1" xfId="4" applyFont="1" applyFill="1" applyBorder="1" applyAlignment="1" applyProtection="1">
      <alignment horizontal="left" vertical="center"/>
    </xf>
    <xf numFmtId="0" fontId="3" fillId="0" borderId="1" xfId="4" applyFont="1" applyFill="1" applyBorder="1" applyAlignment="1" applyProtection="1">
      <alignment horizontal="center" vertical="center"/>
    </xf>
    <xf numFmtId="3" fontId="3" fillId="0" borderId="1" xfId="6" applyNumberFormat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/>
    <xf numFmtId="3" fontId="3" fillId="0" borderId="1" xfId="5" applyNumberFormat="1" applyFont="1" applyFill="1" applyBorder="1" applyAlignment="1" applyProtection="1">
      <alignment horizontal="center"/>
    </xf>
    <xf numFmtId="0" fontId="2" fillId="0" borderId="1" xfId="4" applyFont="1" applyFill="1" applyBorder="1" applyAlignment="1" applyProtection="1"/>
    <xf numFmtId="0" fontId="3" fillId="0" borderId="1" xfId="4" applyFont="1" applyFill="1" applyBorder="1" applyAlignment="1" applyProtection="1">
      <alignment wrapText="1"/>
    </xf>
    <xf numFmtId="0" fontId="3" fillId="0" borderId="1" xfId="4" applyFont="1" applyFill="1" applyBorder="1" applyProtection="1"/>
    <xf numFmtId="0" fontId="2" fillId="0" borderId="1" xfId="4" applyFont="1" applyFill="1" applyBorder="1" applyAlignment="1" applyProtection="1">
      <alignment vertical="center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vertical="center" wrapText="1"/>
    </xf>
    <xf numFmtId="166" fontId="2" fillId="0" borderId="1" xfId="4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4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4" applyNumberFormat="1" applyFont="1" applyFill="1" applyBorder="1" applyAlignment="1" applyProtection="1">
      <alignment vertical="center"/>
    </xf>
    <xf numFmtId="1" fontId="3" fillId="0" borderId="1" xfId="6" applyNumberFormat="1" applyFont="1" applyFill="1" applyBorder="1" applyAlignment="1" applyProtection="1">
      <alignment horizontal="center" vertical="center"/>
    </xf>
    <xf numFmtId="1" fontId="3" fillId="0" borderId="1" xfId="7" applyNumberFormat="1" applyFont="1" applyFill="1" applyBorder="1" applyAlignment="1" applyProtection="1">
      <alignment horizontal="center" wrapText="1"/>
    </xf>
    <xf numFmtId="1" fontId="3" fillId="0" borderId="0" xfId="0" applyNumberFormat="1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hidden="1"/>
    </xf>
  </cellXfs>
  <cellStyles count="9">
    <cellStyle name="Millares_FORMATO COTIZACIONES PROYECTOS DE MEDIA Y BAJA TENSION-ENERO 28 DE 2005" xfId="5"/>
    <cellStyle name="Moneda [0]" xfId="1" builtinId="7"/>
    <cellStyle name="Moneda [0] 3" xfId="3"/>
    <cellStyle name="Normal" xfId="0" builtinId="0"/>
    <cellStyle name="Normal - Style1" xfId="7"/>
    <cellStyle name="Normal 2 2" xfId="4"/>
    <cellStyle name="Normal 3" xfId="6"/>
    <cellStyle name="Normal 4" xfId="8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0"/>
  <sheetViews>
    <sheetView tabSelected="1" view="pageBreakPreview" topLeftCell="A429" zoomScale="110" zoomScaleNormal="100" zoomScaleSheetLayoutView="110" workbookViewId="0">
      <selection activeCell="B467" sqref="B467"/>
    </sheetView>
  </sheetViews>
  <sheetFormatPr baseColWidth="10" defaultColWidth="9.140625" defaultRowHeight="12" x14ac:dyDescent="0.2"/>
  <cols>
    <col min="1" max="1" width="14.140625" style="2" customWidth="1"/>
    <col min="2" max="2" width="65.85546875" style="2" customWidth="1"/>
    <col min="3" max="3" width="13.7109375" style="2" customWidth="1"/>
    <col min="4" max="4" width="11.5703125" style="75" customWidth="1"/>
    <col min="5" max="8" width="22.7109375" style="2" customWidth="1"/>
    <col min="9" max="9" width="10.28515625" style="2" bestFit="1" customWidth="1"/>
    <col min="10" max="10" width="14.85546875" style="2" bestFit="1" customWidth="1"/>
    <col min="11" max="11" width="9.140625" style="2"/>
    <col min="12" max="12" width="13.42578125" style="2" bestFit="1" customWidth="1"/>
    <col min="13" max="13" width="14.140625" style="2" customWidth="1"/>
    <col min="14" max="16384" width="9.140625" style="2"/>
  </cols>
  <sheetData>
    <row r="1" spans="1:8" x14ac:dyDescent="0.2">
      <c r="A1" s="83" t="s">
        <v>360</v>
      </c>
      <c r="B1" s="83"/>
      <c r="C1" s="83"/>
      <c r="D1" s="83"/>
      <c r="E1" s="83"/>
      <c r="F1" s="83"/>
      <c r="G1" s="83"/>
      <c r="H1" s="83"/>
    </row>
    <row r="2" spans="1:8" x14ac:dyDescent="0.2">
      <c r="A2" s="83" t="s">
        <v>0</v>
      </c>
      <c r="B2" s="83"/>
      <c r="C2" s="83"/>
      <c r="D2" s="83"/>
      <c r="E2" s="83"/>
      <c r="F2" s="83"/>
      <c r="G2" s="83"/>
      <c r="H2" s="83"/>
    </row>
    <row r="3" spans="1:8" x14ac:dyDescent="0.2">
      <c r="A3" s="83" t="s">
        <v>1</v>
      </c>
      <c r="B3" s="83"/>
      <c r="C3" s="83"/>
      <c r="D3" s="83"/>
      <c r="E3" s="83"/>
      <c r="F3" s="83"/>
      <c r="G3" s="83"/>
      <c r="H3" s="83"/>
    </row>
    <row r="4" spans="1:8" ht="36" customHeight="1" x14ac:dyDescent="0.2">
      <c r="A4" s="61" t="s">
        <v>2</v>
      </c>
      <c r="B4" s="84" t="s">
        <v>361</v>
      </c>
      <c r="C4" s="84"/>
      <c r="D4" s="84"/>
      <c r="E4" s="84"/>
      <c r="F4" s="84"/>
      <c r="G4" s="84"/>
      <c r="H4" s="84"/>
    </row>
    <row r="5" spans="1:8" ht="18" customHeight="1" x14ac:dyDescent="0.2">
      <c r="A5" s="85" t="s">
        <v>362</v>
      </c>
      <c r="B5" s="85"/>
      <c r="C5" s="85"/>
      <c r="D5" s="85"/>
      <c r="E5" s="85"/>
      <c r="F5" s="85"/>
      <c r="G5" s="85"/>
      <c r="H5" s="85"/>
    </row>
    <row r="6" spans="1:8" ht="15" customHeight="1" x14ac:dyDescent="0.2">
      <c r="A6" s="3" t="s">
        <v>363</v>
      </c>
      <c r="B6" s="3"/>
      <c r="C6" s="4"/>
      <c r="D6" s="65"/>
      <c r="E6" s="5"/>
      <c r="F6" s="5"/>
      <c r="G6" s="5"/>
      <c r="H6" s="5"/>
    </row>
    <row r="7" spans="1:8" x14ac:dyDescent="0.2">
      <c r="A7" s="3" t="s">
        <v>3</v>
      </c>
      <c r="B7" s="3"/>
      <c r="C7" s="4"/>
      <c r="D7" s="65"/>
      <c r="E7" s="5"/>
      <c r="F7" s="5"/>
      <c r="G7" s="5"/>
      <c r="H7" s="5"/>
    </row>
    <row r="8" spans="1:8" x14ac:dyDescent="0.2">
      <c r="A8" s="3" t="s">
        <v>4</v>
      </c>
      <c r="B8" s="3"/>
      <c r="C8" s="4"/>
      <c r="D8" s="65"/>
      <c r="E8" s="5"/>
      <c r="F8" s="5"/>
      <c r="G8" s="5"/>
      <c r="H8" s="5"/>
    </row>
    <row r="9" spans="1:8" x14ac:dyDescent="0.2">
      <c r="A9" s="3" t="s">
        <v>364</v>
      </c>
      <c r="B9" s="3"/>
      <c r="C9" s="4"/>
      <c r="D9" s="65"/>
      <c r="E9" s="5"/>
      <c r="F9" s="5"/>
      <c r="G9" s="5"/>
      <c r="H9" s="5"/>
    </row>
    <row r="10" spans="1:8" x14ac:dyDescent="0.2">
      <c r="A10" s="3" t="s">
        <v>5</v>
      </c>
      <c r="B10" s="3"/>
      <c r="C10" s="4"/>
      <c r="D10" s="65"/>
      <c r="E10" s="5"/>
      <c r="F10" s="5"/>
      <c r="G10" s="5"/>
      <c r="H10" s="5"/>
    </row>
    <row r="11" spans="1:8" ht="51.75" customHeight="1" x14ac:dyDescent="0.2">
      <c r="A11" s="6" t="s">
        <v>6</v>
      </c>
      <c r="B11" s="6" t="s">
        <v>7</v>
      </c>
      <c r="C11" s="14" t="s">
        <v>828</v>
      </c>
      <c r="D11" s="66" t="s">
        <v>829</v>
      </c>
      <c r="E11" s="15" t="s">
        <v>830</v>
      </c>
      <c r="F11" s="15" t="s">
        <v>831</v>
      </c>
      <c r="G11" s="14" t="s">
        <v>832</v>
      </c>
      <c r="H11" s="14" t="s">
        <v>833</v>
      </c>
    </row>
    <row r="12" spans="1:8" x14ac:dyDescent="0.2">
      <c r="A12" s="29">
        <v>1</v>
      </c>
      <c r="B12" s="30" t="s">
        <v>8</v>
      </c>
      <c r="C12" s="30"/>
      <c r="D12" s="67"/>
      <c r="E12" s="8"/>
      <c r="F12" s="8"/>
      <c r="G12" s="8"/>
      <c r="H12" s="7"/>
    </row>
    <row r="13" spans="1:8" x14ac:dyDescent="0.2">
      <c r="A13" s="31" t="s">
        <v>554</v>
      </c>
      <c r="B13" s="32" t="s">
        <v>9</v>
      </c>
      <c r="C13" s="33"/>
      <c r="D13" s="68"/>
      <c r="E13" s="10"/>
      <c r="F13" s="10"/>
      <c r="G13" s="11"/>
      <c r="H13" s="12"/>
    </row>
    <row r="14" spans="1:8" x14ac:dyDescent="0.2">
      <c r="A14" s="31" t="s">
        <v>555</v>
      </c>
      <c r="B14" s="34" t="s">
        <v>10</v>
      </c>
      <c r="C14" s="33" t="s">
        <v>11</v>
      </c>
      <c r="D14" s="68">
        <v>340</v>
      </c>
      <c r="E14" s="10"/>
      <c r="F14" s="10"/>
      <c r="G14" s="11"/>
      <c r="H14" s="13"/>
    </row>
    <row r="15" spans="1:8" x14ac:dyDescent="0.2">
      <c r="A15" s="31" t="s">
        <v>556</v>
      </c>
      <c r="B15" s="32" t="s">
        <v>12</v>
      </c>
      <c r="C15" s="33"/>
      <c r="D15" s="68"/>
      <c r="E15" s="10"/>
      <c r="F15" s="10"/>
      <c r="G15" s="11"/>
      <c r="H15" s="13"/>
    </row>
    <row r="16" spans="1:8" x14ac:dyDescent="0.2">
      <c r="A16" s="31" t="s">
        <v>557</v>
      </c>
      <c r="B16" s="34" t="s">
        <v>13</v>
      </c>
      <c r="C16" s="33" t="s">
        <v>14</v>
      </c>
      <c r="D16" s="68">
        <v>1</v>
      </c>
      <c r="E16" s="10"/>
      <c r="F16" s="10"/>
      <c r="G16" s="11"/>
      <c r="H16" s="13"/>
    </row>
    <row r="17" spans="1:8" x14ac:dyDescent="0.2">
      <c r="A17" s="35">
        <v>2</v>
      </c>
      <c r="B17" s="30" t="s">
        <v>15</v>
      </c>
      <c r="C17" s="30"/>
      <c r="D17" s="67"/>
      <c r="E17" s="8"/>
      <c r="F17" s="10"/>
      <c r="G17" s="11"/>
      <c r="H17" s="7"/>
    </row>
    <row r="18" spans="1:8" x14ac:dyDescent="0.2">
      <c r="A18" s="29" t="s">
        <v>558</v>
      </c>
      <c r="B18" s="32" t="s">
        <v>16</v>
      </c>
      <c r="C18" s="36"/>
      <c r="D18" s="69"/>
      <c r="E18" s="10"/>
      <c r="F18" s="10"/>
      <c r="G18" s="11"/>
      <c r="H18" s="15"/>
    </row>
    <row r="19" spans="1:8" ht="24" x14ac:dyDescent="0.2">
      <c r="A19" s="33" t="s">
        <v>559</v>
      </c>
      <c r="B19" s="34" t="s">
        <v>17</v>
      </c>
      <c r="C19" s="36" t="s">
        <v>14</v>
      </c>
      <c r="D19" s="69">
        <v>14</v>
      </c>
      <c r="E19" s="10"/>
      <c r="F19" s="10"/>
      <c r="G19" s="11"/>
      <c r="H19" s="15"/>
    </row>
    <row r="20" spans="1:8" ht="24" x14ac:dyDescent="0.2">
      <c r="A20" s="33" t="s">
        <v>560</v>
      </c>
      <c r="B20" s="34" t="s">
        <v>519</v>
      </c>
      <c r="C20" s="36" t="s">
        <v>14</v>
      </c>
      <c r="D20" s="69">
        <v>1</v>
      </c>
      <c r="E20" s="10"/>
      <c r="F20" s="10"/>
      <c r="G20" s="11"/>
      <c r="H20" s="15"/>
    </row>
    <row r="21" spans="1:8" ht="24" x14ac:dyDescent="0.2">
      <c r="A21" s="33" t="s">
        <v>561</v>
      </c>
      <c r="B21" s="34" t="s">
        <v>546</v>
      </c>
      <c r="C21" s="36" t="s">
        <v>18</v>
      </c>
      <c r="D21" s="69">
        <v>21</v>
      </c>
      <c r="E21" s="10"/>
      <c r="F21" s="10"/>
      <c r="G21" s="11"/>
      <c r="H21" s="15"/>
    </row>
    <row r="22" spans="1:8" ht="24" x14ac:dyDescent="0.2">
      <c r="A22" s="33" t="s">
        <v>562</v>
      </c>
      <c r="B22" s="34" t="s">
        <v>19</v>
      </c>
      <c r="C22" s="36" t="s">
        <v>18</v>
      </c>
      <c r="D22" s="69">
        <f>+D30+(1.8*7)</f>
        <v>85.95</v>
      </c>
      <c r="E22" s="10"/>
      <c r="F22" s="10"/>
      <c r="G22" s="11"/>
      <c r="H22" s="15"/>
    </row>
    <row r="23" spans="1:8" ht="24" x14ac:dyDescent="0.2">
      <c r="A23" s="33" t="s">
        <v>563</v>
      </c>
      <c r="B23" s="34" t="s">
        <v>20</v>
      </c>
      <c r="C23" s="36" t="s">
        <v>14</v>
      </c>
      <c r="D23" s="69">
        <v>8</v>
      </c>
      <c r="E23" s="10"/>
      <c r="F23" s="10"/>
      <c r="G23" s="11"/>
      <c r="H23" s="15"/>
    </row>
    <row r="24" spans="1:8" ht="24" x14ac:dyDescent="0.2">
      <c r="A24" s="33" t="s">
        <v>564</v>
      </c>
      <c r="B24" s="34" t="s">
        <v>21</v>
      </c>
      <c r="C24" s="36" t="s">
        <v>14</v>
      </c>
      <c r="D24" s="69">
        <v>10</v>
      </c>
      <c r="E24" s="10"/>
      <c r="F24" s="10"/>
      <c r="G24" s="11"/>
      <c r="H24" s="15"/>
    </row>
    <row r="25" spans="1:8" ht="24" x14ac:dyDescent="0.2">
      <c r="A25" s="33" t="s">
        <v>565</v>
      </c>
      <c r="B25" s="34" t="s">
        <v>22</v>
      </c>
      <c r="C25" s="36" t="s">
        <v>14</v>
      </c>
      <c r="D25" s="69">
        <v>10</v>
      </c>
      <c r="E25" s="10"/>
      <c r="F25" s="10"/>
      <c r="G25" s="11"/>
      <c r="H25" s="15"/>
    </row>
    <row r="26" spans="1:8" ht="24" x14ac:dyDescent="0.2">
      <c r="A26" s="33" t="s">
        <v>566</v>
      </c>
      <c r="B26" s="34" t="s">
        <v>23</v>
      </c>
      <c r="C26" s="36" t="s">
        <v>14</v>
      </c>
      <c r="D26" s="69">
        <v>2</v>
      </c>
      <c r="E26" s="10"/>
      <c r="F26" s="10"/>
      <c r="G26" s="11"/>
      <c r="H26" s="15"/>
    </row>
    <row r="27" spans="1:8" ht="24" x14ac:dyDescent="0.2">
      <c r="A27" s="33" t="s">
        <v>567</v>
      </c>
      <c r="B27" s="34" t="s">
        <v>24</v>
      </c>
      <c r="C27" s="36" t="s">
        <v>11</v>
      </c>
      <c r="D27" s="69">
        <v>20</v>
      </c>
      <c r="E27" s="10"/>
      <c r="F27" s="10"/>
      <c r="G27" s="11"/>
      <c r="H27" s="15"/>
    </row>
    <row r="28" spans="1:8" ht="24" x14ac:dyDescent="0.2">
      <c r="A28" s="33" t="s">
        <v>568</v>
      </c>
      <c r="B28" s="34" t="s">
        <v>25</v>
      </c>
      <c r="C28" s="36" t="s">
        <v>11</v>
      </c>
      <c r="D28" s="69">
        <v>20</v>
      </c>
      <c r="E28" s="10"/>
      <c r="F28" s="10"/>
      <c r="G28" s="11"/>
      <c r="H28" s="15"/>
    </row>
    <row r="29" spans="1:8" x14ac:dyDescent="0.2">
      <c r="A29" s="29" t="s">
        <v>569</v>
      </c>
      <c r="B29" s="38" t="s">
        <v>26</v>
      </c>
      <c r="C29" s="33"/>
      <c r="D29" s="68"/>
      <c r="E29" s="9"/>
      <c r="F29" s="10"/>
      <c r="G29" s="11"/>
      <c r="H29" s="15"/>
    </row>
    <row r="30" spans="1:8" ht="24" x14ac:dyDescent="0.2">
      <c r="A30" s="33" t="s">
        <v>570</v>
      </c>
      <c r="B30" s="34" t="s">
        <v>27</v>
      </c>
      <c r="C30" s="36" t="s">
        <v>18</v>
      </c>
      <c r="D30" s="69">
        <f>65+D71+(2.2)</f>
        <v>73.350000000000009</v>
      </c>
      <c r="E30" s="10"/>
      <c r="F30" s="10"/>
      <c r="G30" s="11"/>
      <c r="H30" s="15"/>
    </row>
    <row r="31" spans="1:8" ht="28.5" customHeight="1" x14ac:dyDescent="0.2">
      <c r="A31" s="33" t="s">
        <v>571</v>
      </c>
      <c r="B31" s="34" t="s">
        <v>28</v>
      </c>
      <c r="C31" s="36" t="s">
        <v>18</v>
      </c>
      <c r="D31" s="69">
        <v>5.3899999999999988</v>
      </c>
      <c r="E31" s="10"/>
      <c r="F31" s="10"/>
      <c r="G31" s="11"/>
      <c r="H31" s="15"/>
    </row>
    <row r="32" spans="1:8" ht="24" x14ac:dyDescent="0.2">
      <c r="A32" s="33" t="s">
        <v>572</v>
      </c>
      <c r="B32" s="34" t="s">
        <v>29</v>
      </c>
      <c r="C32" s="36" t="s">
        <v>18</v>
      </c>
      <c r="D32" s="69">
        <f>323.5</f>
        <v>323.5</v>
      </c>
      <c r="E32" s="10"/>
      <c r="F32" s="10"/>
      <c r="G32" s="11"/>
      <c r="H32" s="15"/>
    </row>
    <row r="33" spans="1:8" ht="24" x14ac:dyDescent="0.2">
      <c r="A33" s="33" t="s">
        <v>573</v>
      </c>
      <c r="B33" s="34" t="s">
        <v>835</v>
      </c>
      <c r="C33" s="36" t="s">
        <v>18</v>
      </c>
      <c r="D33" s="69">
        <f>323.5+5.39</f>
        <v>328.89</v>
      </c>
      <c r="E33" s="10"/>
      <c r="F33" s="10"/>
      <c r="G33" s="11"/>
      <c r="H33" s="15"/>
    </row>
    <row r="34" spans="1:8" ht="24" x14ac:dyDescent="0.2">
      <c r="A34" s="33" t="s">
        <v>574</v>
      </c>
      <c r="B34" s="34" t="s">
        <v>30</v>
      </c>
      <c r="C34" s="36" t="s">
        <v>11</v>
      </c>
      <c r="D34" s="69">
        <f>110+13.82</f>
        <v>123.82</v>
      </c>
      <c r="E34" s="10"/>
      <c r="F34" s="10"/>
      <c r="G34" s="11"/>
      <c r="H34" s="15"/>
    </row>
    <row r="35" spans="1:8" ht="24" x14ac:dyDescent="0.2">
      <c r="A35" s="33" t="s">
        <v>575</v>
      </c>
      <c r="B35" s="34" t="s">
        <v>31</v>
      </c>
      <c r="C35" s="36" t="s">
        <v>18</v>
      </c>
      <c r="D35" s="69">
        <v>111</v>
      </c>
      <c r="E35" s="10"/>
      <c r="F35" s="10"/>
      <c r="G35" s="11"/>
      <c r="H35" s="15"/>
    </row>
    <row r="36" spans="1:8" ht="24" x14ac:dyDescent="0.2">
      <c r="A36" s="33" t="s">
        <v>576</v>
      </c>
      <c r="B36" s="34" t="s">
        <v>32</v>
      </c>
      <c r="C36" s="36" t="s">
        <v>14</v>
      </c>
      <c r="D36" s="69">
        <v>1</v>
      </c>
      <c r="E36" s="10"/>
      <c r="F36" s="10"/>
      <c r="G36" s="11"/>
      <c r="H36" s="15"/>
    </row>
    <row r="37" spans="1:8" ht="36" x14ac:dyDescent="0.2">
      <c r="A37" s="33" t="s">
        <v>577</v>
      </c>
      <c r="B37" s="34" t="s">
        <v>518</v>
      </c>
      <c r="C37" s="36" t="s">
        <v>11</v>
      </c>
      <c r="D37" s="69">
        <v>4.8</v>
      </c>
      <c r="E37" s="10"/>
      <c r="F37" s="10"/>
      <c r="G37" s="11"/>
      <c r="H37" s="15"/>
    </row>
    <row r="38" spans="1:8" ht="24" x14ac:dyDescent="0.2">
      <c r="A38" s="33" t="s">
        <v>578</v>
      </c>
      <c r="B38" s="34" t="s">
        <v>33</v>
      </c>
      <c r="C38" s="36" t="s">
        <v>34</v>
      </c>
      <c r="D38" s="69">
        <f>86.0047+40+D40+55</f>
        <v>246.78270000000001</v>
      </c>
      <c r="E38" s="10"/>
      <c r="F38" s="10"/>
      <c r="G38" s="11"/>
      <c r="H38" s="15"/>
    </row>
    <row r="39" spans="1:8" x14ac:dyDescent="0.2">
      <c r="A39" s="35" t="s">
        <v>579</v>
      </c>
      <c r="B39" s="32" t="s">
        <v>35</v>
      </c>
      <c r="C39" s="36"/>
      <c r="D39" s="69"/>
      <c r="E39" s="10"/>
      <c r="F39" s="10"/>
      <c r="G39" s="11"/>
      <c r="H39" s="15"/>
    </row>
    <row r="40" spans="1:8" ht="30.75" customHeight="1" x14ac:dyDescent="0.2">
      <c r="A40" s="33" t="s">
        <v>580</v>
      </c>
      <c r="B40" s="34" t="s">
        <v>36</v>
      </c>
      <c r="C40" s="36" t="s">
        <v>34</v>
      </c>
      <c r="D40" s="69">
        <f>0.2*D33</f>
        <v>65.778000000000006</v>
      </c>
      <c r="E40" s="10"/>
      <c r="F40" s="10"/>
      <c r="G40" s="11"/>
      <c r="H40" s="15"/>
    </row>
    <row r="41" spans="1:8" x14ac:dyDescent="0.2">
      <c r="A41" s="35" t="s">
        <v>581</v>
      </c>
      <c r="B41" s="32" t="s">
        <v>37</v>
      </c>
      <c r="C41" s="36"/>
      <c r="D41" s="69"/>
      <c r="E41" s="10"/>
      <c r="F41" s="10"/>
      <c r="G41" s="11"/>
      <c r="H41" s="15"/>
    </row>
    <row r="42" spans="1:8" ht="30" customHeight="1" x14ac:dyDescent="0.2">
      <c r="A42" s="33" t="s">
        <v>582</v>
      </c>
      <c r="B42" s="34" t="s">
        <v>38</v>
      </c>
      <c r="C42" s="36" t="s">
        <v>34</v>
      </c>
      <c r="D42" s="69">
        <f>+D40</f>
        <v>65.778000000000006</v>
      </c>
      <c r="E42" s="10"/>
      <c r="F42" s="10"/>
      <c r="G42" s="11"/>
      <c r="H42" s="15"/>
    </row>
    <row r="43" spans="1:8" x14ac:dyDescent="0.2">
      <c r="A43" s="35" t="s">
        <v>583</v>
      </c>
      <c r="B43" s="32" t="s">
        <v>39</v>
      </c>
      <c r="C43" s="36"/>
      <c r="D43" s="69"/>
      <c r="E43" s="10"/>
      <c r="F43" s="10"/>
      <c r="G43" s="11"/>
      <c r="H43" s="15"/>
    </row>
    <row r="44" spans="1:8" ht="24" x14ac:dyDescent="0.2">
      <c r="A44" s="33" t="s">
        <v>584</v>
      </c>
      <c r="B44" s="34" t="s">
        <v>40</v>
      </c>
      <c r="C44" s="36" t="s">
        <v>14</v>
      </c>
      <c r="D44" s="69">
        <v>9</v>
      </c>
      <c r="E44" s="10"/>
      <c r="F44" s="10"/>
      <c r="G44" s="11"/>
      <c r="H44" s="15"/>
    </row>
    <row r="45" spans="1:8" x14ac:dyDescent="0.2">
      <c r="A45" s="35" t="s">
        <v>585</v>
      </c>
      <c r="B45" s="32" t="s">
        <v>41</v>
      </c>
      <c r="C45" s="36"/>
      <c r="D45" s="69"/>
      <c r="E45" s="10"/>
      <c r="F45" s="10"/>
      <c r="G45" s="11"/>
      <c r="H45" s="15"/>
    </row>
    <row r="46" spans="1:8" x14ac:dyDescent="0.2">
      <c r="A46" s="33" t="s">
        <v>586</v>
      </c>
      <c r="B46" s="34" t="s">
        <v>42</v>
      </c>
      <c r="C46" s="36" t="s">
        <v>14</v>
      </c>
      <c r="D46" s="69">
        <v>4</v>
      </c>
      <c r="E46" s="10"/>
      <c r="F46" s="10"/>
      <c r="G46" s="11"/>
      <c r="H46" s="15"/>
    </row>
    <row r="47" spans="1:8" x14ac:dyDescent="0.2">
      <c r="A47" s="33" t="s">
        <v>587</v>
      </c>
      <c r="B47" s="34" t="s">
        <v>43</v>
      </c>
      <c r="C47" s="36" t="s">
        <v>11</v>
      </c>
      <c r="D47" s="69">
        <v>30</v>
      </c>
      <c r="E47" s="10"/>
      <c r="F47" s="10"/>
      <c r="G47" s="11"/>
      <c r="H47" s="15"/>
    </row>
    <row r="48" spans="1:8" x14ac:dyDescent="0.2">
      <c r="A48" s="33"/>
      <c r="B48" s="34" t="s">
        <v>44</v>
      </c>
      <c r="C48" s="36" t="s">
        <v>11</v>
      </c>
      <c r="D48" s="69">
        <v>13</v>
      </c>
      <c r="E48" s="10"/>
      <c r="F48" s="10"/>
      <c r="G48" s="11"/>
      <c r="H48" s="15"/>
    </row>
    <row r="49" spans="1:11" x14ac:dyDescent="0.2">
      <c r="A49" s="33" t="s">
        <v>588</v>
      </c>
      <c r="B49" s="34" t="s">
        <v>45</v>
      </c>
      <c r="C49" s="36" t="s">
        <v>11</v>
      </c>
      <c r="D49" s="69">
        <v>10</v>
      </c>
      <c r="E49" s="10"/>
      <c r="F49" s="10"/>
      <c r="G49" s="11"/>
      <c r="H49" s="15"/>
    </row>
    <row r="50" spans="1:11" x14ac:dyDescent="0.2">
      <c r="A50" s="33" t="s">
        <v>589</v>
      </c>
      <c r="B50" s="34" t="s">
        <v>46</v>
      </c>
      <c r="C50" s="36" t="s">
        <v>11</v>
      </c>
      <c r="D50" s="69">
        <v>20</v>
      </c>
      <c r="E50" s="10"/>
      <c r="F50" s="10"/>
      <c r="G50" s="11"/>
      <c r="H50" s="15"/>
      <c r="I50" s="16"/>
      <c r="K50" s="16"/>
    </row>
    <row r="51" spans="1:11" ht="24" x14ac:dyDescent="0.2">
      <c r="A51" s="33" t="s">
        <v>590</v>
      </c>
      <c r="B51" s="34" t="s">
        <v>47</v>
      </c>
      <c r="C51" s="36" t="s">
        <v>14</v>
      </c>
      <c r="D51" s="69">
        <v>4</v>
      </c>
      <c r="E51" s="10"/>
      <c r="F51" s="10"/>
      <c r="G51" s="11"/>
      <c r="H51" s="15"/>
    </row>
    <row r="52" spans="1:11" x14ac:dyDescent="0.2">
      <c r="A52" s="33" t="s">
        <v>591</v>
      </c>
      <c r="B52" s="34" t="s">
        <v>48</v>
      </c>
      <c r="C52" s="36" t="s">
        <v>49</v>
      </c>
      <c r="D52" s="69">
        <v>4</v>
      </c>
      <c r="E52" s="10"/>
      <c r="F52" s="10"/>
      <c r="G52" s="11"/>
      <c r="H52" s="15"/>
    </row>
    <row r="53" spans="1:11" x14ac:dyDescent="0.2">
      <c r="A53" s="33" t="s">
        <v>591</v>
      </c>
      <c r="B53" s="34" t="s">
        <v>50</v>
      </c>
      <c r="C53" s="36" t="s">
        <v>49</v>
      </c>
      <c r="D53" s="69">
        <v>4</v>
      </c>
      <c r="E53" s="10"/>
      <c r="F53" s="10"/>
      <c r="G53" s="11"/>
      <c r="H53" s="15"/>
    </row>
    <row r="54" spans="1:11" x14ac:dyDescent="0.2">
      <c r="A54" s="33" t="s">
        <v>592</v>
      </c>
      <c r="B54" s="34" t="s">
        <v>51</v>
      </c>
      <c r="C54" s="36" t="s">
        <v>49</v>
      </c>
      <c r="D54" s="69">
        <v>5</v>
      </c>
      <c r="E54" s="10"/>
      <c r="F54" s="10"/>
      <c r="G54" s="11"/>
      <c r="H54" s="15"/>
    </row>
    <row r="55" spans="1:11" x14ac:dyDescent="0.2">
      <c r="A55" s="33" t="s">
        <v>593</v>
      </c>
      <c r="B55" s="34" t="s">
        <v>52</v>
      </c>
      <c r="C55" s="36" t="s">
        <v>49</v>
      </c>
      <c r="D55" s="69">
        <v>12</v>
      </c>
      <c r="E55" s="10"/>
      <c r="F55" s="10"/>
      <c r="G55" s="11"/>
      <c r="H55" s="15"/>
      <c r="I55" s="16"/>
    </row>
    <row r="56" spans="1:11" x14ac:dyDescent="0.2">
      <c r="A56" s="33" t="s">
        <v>594</v>
      </c>
      <c r="B56" s="34" t="s">
        <v>53</v>
      </c>
      <c r="C56" s="36" t="s">
        <v>14</v>
      </c>
      <c r="D56" s="69">
        <v>8</v>
      </c>
      <c r="E56" s="10"/>
      <c r="F56" s="10"/>
      <c r="G56" s="11"/>
      <c r="H56" s="15"/>
    </row>
    <row r="57" spans="1:11" x14ac:dyDescent="0.2">
      <c r="A57" s="33" t="s">
        <v>595</v>
      </c>
      <c r="B57" s="34" t="s">
        <v>54</v>
      </c>
      <c r="C57" s="36" t="s">
        <v>14</v>
      </c>
      <c r="D57" s="69">
        <v>10</v>
      </c>
      <c r="E57" s="10"/>
      <c r="F57" s="10"/>
      <c r="G57" s="11"/>
      <c r="H57" s="15"/>
    </row>
    <row r="58" spans="1:11" ht="24" x14ac:dyDescent="0.2">
      <c r="A58" s="33" t="s">
        <v>596</v>
      </c>
      <c r="B58" s="34" t="s">
        <v>55</v>
      </c>
      <c r="C58" s="36" t="s">
        <v>14</v>
      </c>
      <c r="D58" s="69">
        <f>+D51</f>
        <v>4</v>
      </c>
      <c r="E58" s="10"/>
      <c r="F58" s="10"/>
      <c r="G58" s="11"/>
      <c r="H58" s="15"/>
    </row>
    <row r="59" spans="1:11" x14ac:dyDescent="0.2">
      <c r="A59" s="33" t="s">
        <v>597</v>
      </c>
      <c r="B59" s="39" t="s">
        <v>56</v>
      </c>
      <c r="C59" s="31" t="s">
        <v>14</v>
      </c>
      <c r="D59" s="69">
        <v>1</v>
      </c>
      <c r="E59" s="10"/>
      <c r="F59" s="10"/>
      <c r="G59" s="11"/>
      <c r="H59" s="15"/>
    </row>
    <row r="60" spans="1:11" x14ac:dyDescent="0.2">
      <c r="A60" s="33" t="s">
        <v>598</v>
      </c>
      <c r="B60" s="34" t="s">
        <v>57</v>
      </c>
      <c r="C60" s="36" t="s">
        <v>14</v>
      </c>
      <c r="D60" s="69">
        <v>1</v>
      </c>
      <c r="E60" s="10"/>
      <c r="F60" s="10"/>
      <c r="G60" s="11"/>
      <c r="H60" s="15"/>
    </row>
    <row r="61" spans="1:11" x14ac:dyDescent="0.2">
      <c r="A61" s="35" t="s">
        <v>599</v>
      </c>
      <c r="B61" s="32" t="s">
        <v>547</v>
      </c>
      <c r="C61" s="36"/>
      <c r="D61" s="69"/>
      <c r="E61" s="10"/>
      <c r="F61" s="10"/>
      <c r="G61" s="11"/>
      <c r="H61" s="15"/>
    </row>
    <row r="62" spans="1:11" x14ac:dyDescent="0.2">
      <c r="A62" s="33" t="s">
        <v>600</v>
      </c>
      <c r="B62" s="34" t="s">
        <v>58</v>
      </c>
      <c r="C62" s="36" t="s">
        <v>18</v>
      </c>
      <c r="D62" s="69">
        <f>98+6+2.2+(0.4*2)+(1.3*2.1)+(3.15*0.8*2)+13</f>
        <v>127.77000000000001</v>
      </c>
      <c r="E62" s="10"/>
      <c r="F62" s="10"/>
      <c r="G62" s="11"/>
      <c r="H62" s="15"/>
    </row>
    <row r="63" spans="1:11" x14ac:dyDescent="0.2">
      <c r="A63" s="33" t="s">
        <v>601</v>
      </c>
      <c r="B63" s="34" t="s">
        <v>59</v>
      </c>
      <c r="C63" s="36" t="s">
        <v>18</v>
      </c>
      <c r="D63" s="69">
        <f>+D62*2</f>
        <v>255.54000000000002</v>
      </c>
      <c r="E63" s="17"/>
      <c r="F63" s="10"/>
      <c r="G63" s="11"/>
      <c r="H63" s="15"/>
    </row>
    <row r="64" spans="1:11" x14ac:dyDescent="0.2">
      <c r="A64" s="33" t="s">
        <v>602</v>
      </c>
      <c r="B64" s="34" t="s">
        <v>60</v>
      </c>
      <c r="C64" s="36" t="s">
        <v>18</v>
      </c>
      <c r="D64" s="69">
        <f>887+D63</f>
        <v>1142.54</v>
      </c>
      <c r="E64" s="10"/>
      <c r="F64" s="10"/>
      <c r="G64" s="11"/>
      <c r="H64" s="15"/>
    </row>
    <row r="65" spans="1:8" x14ac:dyDescent="0.2">
      <c r="A65" s="33" t="s">
        <v>603</v>
      </c>
      <c r="B65" s="34" t="s">
        <v>61</v>
      </c>
      <c r="C65" s="36" t="s">
        <v>18</v>
      </c>
      <c r="D65" s="69">
        <f>+D67+887</f>
        <v>1687.6</v>
      </c>
      <c r="E65" s="10"/>
      <c r="F65" s="10"/>
      <c r="G65" s="11"/>
      <c r="H65" s="15"/>
    </row>
    <row r="66" spans="1:8" x14ac:dyDescent="0.2">
      <c r="A66" s="33" t="s">
        <v>604</v>
      </c>
      <c r="B66" s="34" t="s">
        <v>62</v>
      </c>
      <c r="C66" s="36" t="s">
        <v>18</v>
      </c>
      <c r="D66" s="69">
        <v>800.6</v>
      </c>
      <c r="E66" s="10"/>
      <c r="F66" s="10"/>
      <c r="G66" s="11"/>
      <c r="H66" s="15"/>
    </row>
    <row r="67" spans="1:8" ht="24" x14ac:dyDescent="0.2">
      <c r="A67" s="33" t="s">
        <v>605</v>
      </c>
      <c r="B67" s="34" t="s">
        <v>63</v>
      </c>
      <c r="C67" s="36" t="s">
        <v>18</v>
      </c>
      <c r="D67" s="69">
        <f>+D66</f>
        <v>800.6</v>
      </c>
      <c r="E67" s="10"/>
      <c r="F67" s="10"/>
      <c r="G67" s="11"/>
      <c r="H67" s="15"/>
    </row>
    <row r="68" spans="1:8" ht="72" x14ac:dyDescent="0.2">
      <c r="A68" s="33" t="s">
        <v>606</v>
      </c>
      <c r="B68" s="34" t="s">
        <v>548</v>
      </c>
      <c r="C68" s="36" t="s">
        <v>18</v>
      </c>
      <c r="D68" s="69">
        <v>46</v>
      </c>
      <c r="E68" s="10"/>
      <c r="F68" s="10"/>
      <c r="G68" s="11"/>
      <c r="H68" s="15"/>
    </row>
    <row r="69" spans="1:8" ht="24" x14ac:dyDescent="0.2">
      <c r="A69" s="33" t="s">
        <v>607</v>
      </c>
      <c r="B69" s="34" t="s">
        <v>64</v>
      </c>
      <c r="C69" s="36" t="s">
        <v>18</v>
      </c>
      <c r="D69" s="69">
        <f>6+(8.7*2)+7+(5*4)+(6.6*4)+4+(5.5*0.6)</f>
        <v>84.1</v>
      </c>
      <c r="E69" s="10"/>
      <c r="F69" s="10"/>
      <c r="G69" s="11"/>
      <c r="H69" s="15"/>
    </row>
    <row r="70" spans="1:8" ht="24" x14ac:dyDescent="0.2">
      <c r="A70" s="33" t="s">
        <v>608</v>
      </c>
      <c r="B70" s="34" t="s">
        <v>65</v>
      </c>
      <c r="C70" s="36" t="s">
        <v>18</v>
      </c>
      <c r="D70" s="69">
        <f>+D64+(D69*2)+(D71*2)+(16*4*0.6*4)</f>
        <v>1476.6399999999999</v>
      </c>
      <c r="E70" s="10"/>
      <c r="F70" s="10"/>
      <c r="G70" s="11"/>
      <c r="H70" s="15"/>
    </row>
    <row r="71" spans="1:8" ht="24" x14ac:dyDescent="0.2">
      <c r="A71" s="33" t="s">
        <v>609</v>
      </c>
      <c r="B71" s="34" t="s">
        <v>66</v>
      </c>
      <c r="C71" s="36" t="s">
        <v>18</v>
      </c>
      <c r="D71" s="69">
        <v>6.15</v>
      </c>
      <c r="E71" s="10"/>
      <c r="F71" s="10"/>
      <c r="G71" s="11"/>
      <c r="H71" s="15"/>
    </row>
    <row r="72" spans="1:8" ht="36" x14ac:dyDescent="0.2">
      <c r="A72" s="33" t="s">
        <v>610</v>
      </c>
      <c r="B72" s="34" t="s">
        <v>520</v>
      </c>
      <c r="C72" s="36" t="s">
        <v>11</v>
      </c>
      <c r="D72" s="69">
        <v>5.5</v>
      </c>
      <c r="E72" s="10"/>
      <c r="F72" s="10"/>
      <c r="G72" s="11"/>
      <c r="H72" s="15"/>
    </row>
    <row r="73" spans="1:8" ht="24" x14ac:dyDescent="0.2">
      <c r="A73" s="33" t="s">
        <v>611</v>
      </c>
      <c r="B73" s="34" t="s">
        <v>67</v>
      </c>
      <c r="C73" s="36" t="s">
        <v>11</v>
      </c>
      <c r="D73" s="69">
        <v>5.5</v>
      </c>
      <c r="E73" s="10"/>
      <c r="F73" s="10"/>
      <c r="G73" s="11"/>
      <c r="H73" s="15"/>
    </row>
    <row r="74" spans="1:8" ht="24" x14ac:dyDescent="0.2">
      <c r="A74" s="33" t="s">
        <v>612</v>
      </c>
      <c r="B74" s="34" t="s">
        <v>68</v>
      </c>
      <c r="C74" s="36" t="s">
        <v>14</v>
      </c>
      <c r="D74" s="69">
        <v>30</v>
      </c>
      <c r="E74" s="10"/>
      <c r="F74" s="10"/>
      <c r="G74" s="11"/>
      <c r="H74" s="15"/>
    </row>
    <row r="75" spans="1:8" x14ac:dyDescent="0.2">
      <c r="A75" s="35" t="s">
        <v>613</v>
      </c>
      <c r="B75" s="38" t="s">
        <v>69</v>
      </c>
      <c r="C75" s="39"/>
      <c r="D75" s="69"/>
      <c r="E75" s="4"/>
      <c r="F75" s="10"/>
      <c r="G75" s="18"/>
      <c r="H75" s="15"/>
    </row>
    <row r="76" spans="1:8" ht="18" customHeight="1" x14ac:dyDescent="0.2">
      <c r="A76" s="33" t="s">
        <v>614</v>
      </c>
      <c r="B76" s="34" t="s">
        <v>70</v>
      </c>
      <c r="C76" s="36" t="s">
        <v>14</v>
      </c>
      <c r="D76" s="69">
        <v>1</v>
      </c>
      <c r="E76" s="10"/>
      <c r="F76" s="10"/>
      <c r="G76" s="11"/>
      <c r="H76" s="15"/>
    </row>
    <row r="77" spans="1:8" ht="30" customHeight="1" x14ac:dyDescent="0.2">
      <c r="A77" s="33" t="s">
        <v>615</v>
      </c>
      <c r="B77" s="34" t="s">
        <v>71</v>
      </c>
      <c r="C77" s="36" t="s">
        <v>14</v>
      </c>
      <c r="D77" s="69">
        <v>2</v>
      </c>
      <c r="E77" s="10"/>
      <c r="F77" s="10"/>
      <c r="G77" s="11"/>
      <c r="H77" s="15"/>
    </row>
    <row r="78" spans="1:8" ht="17.25" customHeight="1" x14ac:dyDescent="0.2">
      <c r="A78" s="33" t="s">
        <v>616</v>
      </c>
      <c r="B78" s="34" t="s">
        <v>72</v>
      </c>
      <c r="C78" s="36" t="s">
        <v>14</v>
      </c>
      <c r="D78" s="69">
        <v>2</v>
      </c>
      <c r="E78" s="10"/>
      <c r="F78" s="10"/>
      <c r="G78" s="11"/>
      <c r="H78" s="15"/>
    </row>
    <row r="79" spans="1:8" ht="18.75" customHeight="1" x14ac:dyDescent="0.2">
      <c r="A79" s="33" t="s">
        <v>617</v>
      </c>
      <c r="B79" s="34" t="s">
        <v>73</v>
      </c>
      <c r="C79" s="36" t="s">
        <v>14</v>
      </c>
      <c r="D79" s="69">
        <v>4</v>
      </c>
      <c r="E79" s="10"/>
      <c r="F79" s="10"/>
      <c r="G79" s="11"/>
      <c r="H79" s="15"/>
    </row>
    <row r="80" spans="1:8" ht="26.25" customHeight="1" x14ac:dyDescent="0.2">
      <c r="A80" s="33" t="s">
        <v>618</v>
      </c>
      <c r="B80" s="34" t="s">
        <v>74</v>
      </c>
      <c r="C80" s="36" t="s">
        <v>14</v>
      </c>
      <c r="D80" s="69">
        <v>1</v>
      </c>
      <c r="E80" s="10"/>
      <c r="F80" s="10"/>
      <c r="G80" s="11"/>
      <c r="H80" s="15"/>
    </row>
    <row r="81" spans="1:9" ht="16.5" customHeight="1" x14ac:dyDescent="0.2">
      <c r="A81" s="33" t="s">
        <v>619</v>
      </c>
      <c r="B81" s="34" t="s">
        <v>75</v>
      </c>
      <c r="C81" s="36" t="s">
        <v>14</v>
      </c>
      <c r="D81" s="69">
        <v>1</v>
      </c>
      <c r="E81" s="10"/>
      <c r="F81" s="10"/>
      <c r="G81" s="11"/>
      <c r="H81" s="15"/>
    </row>
    <row r="82" spans="1:9" ht="28.5" customHeight="1" x14ac:dyDescent="0.2">
      <c r="A82" s="33" t="s">
        <v>620</v>
      </c>
      <c r="B82" s="34" t="s">
        <v>76</v>
      </c>
      <c r="C82" s="36" t="s">
        <v>14</v>
      </c>
      <c r="D82" s="69">
        <v>2</v>
      </c>
      <c r="E82" s="10"/>
      <c r="F82" s="10"/>
      <c r="G82" s="11"/>
      <c r="H82" s="15"/>
    </row>
    <row r="83" spans="1:9" ht="18.75" customHeight="1" x14ac:dyDescent="0.2">
      <c r="A83" s="33" t="s">
        <v>621</v>
      </c>
      <c r="B83" s="34" t="s">
        <v>77</v>
      </c>
      <c r="C83" s="36" t="s">
        <v>14</v>
      </c>
      <c r="D83" s="69">
        <v>2</v>
      </c>
      <c r="E83" s="10"/>
      <c r="F83" s="10"/>
      <c r="G83" s="11"/>
      <c r="H83" s="15"/>
    </row>
    <row r="84" spans="1:9" ht="16.5" customHeight="1" x14ac:dyDescent="0.2">
      <c r="A84" s="33" t="s">
        <v>622</v>
      </c>
      <c r="B84" s="34" t="s">
        <v>78</v>
      </c>
      <c r="C84" s="36" t="s">
        <v>14</v>
      </c>
      <c r="D84" s="69">
        <v>3</v>
      </c>
      <c r="E84" s="10"/>
      <c r="F84" s="10"/>
      <c r="G84" s="11"/>
      <c r="H84" s="15"/>
    </row>
    <row r="85" spans="1:9" ht="16.5" customHeight="1" x14ac:dyDescent="0.2">
      <c r="A85" s="33" t="s">
        <v>623</v>
      </c>
      <c r="B85" s="34" t="s">
        <v>79</v>
      </c>
      <c r="C85" s="36" t="s">
        <v>14</v>
      </c>
      <c r="D85" s="69">
        <v>5</v>
      </c>
      <c r="E85" s="10"/>
      <c r="F85" s="10"/>
      <c r="G85" s="11"/>
      <c r="H85" s="15"/>
    </row>
    <row r="86" spans="1:9" ht="16.5" customHeight="1" x14ac:dyDescent="0.2">
      <c r="A86" s="33" t="s">
        <v>624</v>
      </c>
      <c r="B86" s="34" t="s">
        <v>80</v>
      </c>
      <c r="C86" s="36" t="s">
        <v>14</v>
      </c>
      <c r="D86" s="69">
        <v>5</v>
      </c>
      <c r="E86" s="10"/>
      <c r="F86" s="10"/>
      <c r="G86" s="11"/>
      <c r="H86" s="15"/>
    </row>
    <row r="87" spans="1:9" ht="50.25" customHeight="1" x14ac:dyDescent="0.2">
      <c r="A87" s="33" t="s">
        <v>625</v>
      </c>
      <c r="B87" s="34" t="s">
        <v>543</v>
      </c>
      <c r="C87" s="36" t="s">
        <v>11</v>
      </c>
      <c r="D87" s="69">
        <v>1.5</v>
      </c>
      <c r="E87" s="10"/>
      <c r="F87" s="10"/>
      <c r="G87" s="11"/>
      <c r="H87" s="15"/>
      <c r="I87" s="19"/>
    </row>
    <row r="88" spans="1:9" ht="18.75" customHeight="1" x14ac:dyDescent="0.2">
      <c r="A88" s="33" t="s">
        <v>626</v>
      </c>
      <c r="B88" s="34" t="s">
        <v>81</v>
      </c>
      <c r="C88" s="36" t="s">
        <v>14</v>
      </c>
      <c r="D88" s="69">
        <v>1</v>
      </c>
      <c r="E88" s="10"/>
      <c r="F88" s="10"/>
      <c r="G88" s="11"/>
      <c r="H88" s="15"/>
      <c r="I88" s="19"/>
    </row>
    <row r="89" spans="1:9" ht="27.75" customHeight="1" x14ac:dyDescent="0.2">
      <c r="A89" s="33" t="s">
        <v>627</v>
      </c>
      <c r="B89" s="34" t="s">
        <v>82</v>
      </c>
      <c r="C89" s="36" t="s">
        <v>14</v>
      </c>
      <c r="D89" s="69">
        <v>1</v>
      </c>
      <c r="E89" s="10"/>
      <c r="F89" s="10"/>
      <c r="G89" s="11"/>
      <c r="H89" s="15"/>
      <c r="I89" s="19"/>
    </row>
    <row r="90" spans="1:9" ht="17.25" customHeight="1" x14ac:dyDescent="0.2">
      <c r="A90" s="33" t="s">
        <v>628</v>
      </c>
      <c r="B90" s="34" t="s">
        <v>83</v>
      </c>
      <c r="C90" s="36" t="s">
        <v>14</v>
      </c>
      <c r="D90" s="69">
        <v>1</v>
      </c>
      <c r="E90" s="10"/>
      <c r="F90" s="10"/>
      <c r="G90" s="11"/>
      <c r="H90" s="15"/>
      <c r="I90" s="19"/>
    </row>
    <row r="91" spans="1:9" ht="16.5" customHeight="1" x14ac:dyDescent="0.2">
      <c r="A91" s="33" t="s">
        <v>629</v>
      </c>
      <c r="B91" s="34" t="s">
        <v>84</v>
      </c>
      <c r="C91" s="36" t="s">
        <v>18</v>
      </c>
      <c r="D91" s="69">
        <f>0.8*1*4</f>
        <v>3.2</v>
      </c>
      <c r="E91" s="10"/>
      <c r="F91" s="10"/>
      <c r="G91" s="11"/>
      <c r="H91" s="15"/>
    </row>
    <row r="92" spans="1:9" x14ac:dyDescent="0.2">
      <c r="A92" s="40" t="s">
        <v>630</v>
      </c>
      <c r="B92" s="38" t="s">
        <v>85</v>
      </c>
      <c r="C92" s="39"/>
      <c r="D92" s="69"/>
      <c r="E92" s="4"/>
      <c r="F92" s="10"/>
      <c r="G92" s="18"/>
      <c r="H92" s="15"/>
    </row>
    <row r="93" spans="1:9" ht="40.5" customHeight="1" x14ac:dyDescent="0.2">
      <c r="A93" s="33" t="s">
        <v>631</v>
      </c>
      <c r="B93" s="34" t="s">
        <v>86</v>
      </c>
      <c r="C93" s="31" t="s">
        <v>14</v>
      </c>
      <c r="D93" s="69">
        <v>2</v>
      </c>
      <c r="E93" s="10"/>
      <c r="F93" s="10"/>
      <c r="G93" s="11"/>
      <c r="H93" s="15"/>
    </row>
    <row r="94" spans="1:9" ht="40.5" customHeight="1" x14ac:dyDescent="0.2">
      <c r="A94" s="33" t="s">
        <v>632</v>
      </c>
      <c r="B94" s="34" t="s">
        <v>87</v>
      </c>
      <c r="C94" s="36" t="s">
        <v>14</v>
      </c>
      <c r="D94" s="69">
        <v>2</v>
      </c>
      <c r="E94" s="10"/>
      <c r="F94" s="10"/>
      <c r="G94" s="11"/>
      <c r="H94" s="15"/>
    </row>
    <row r="95" spans="1:9" ht="42" customHeight="1" x14ac:dyDescent="0.2">
      <c r="A95" s="33" t="s">
        <v>633</v>
      </c>
      <c r="B95" s="34" t="s">
        <v>88</v>
      </c>
      <c r="C95" s="36" t="s">
        <v>14</v>
      </c>
      <c r="D95" s="69">
        <v>2</v>
      </c>
      <c r="E95" s="10"/>
      <c r="F95" s="10"/>
      <c r="G95" s="11"/>
      <c r="H95" s="15"/>
    </row>
    <row r="96" spans="1:9" ht="48" customHeight="1" x14ac:dyDescent="0.2">
      <c r="A96" s="33" t="s">
        <v>634</v>
      </c>
      <c r="B96" s="34" t="s">
        <v>89</v>
      </c>
      <c r="C96" s="36" t="s">
        <v>14</v>
      </c>
      <c r="D96" s="69">
        <v>4</v>
      </c>
      <c r="E96" s="10"/>
      <c r="F96" s="10"/>
      <c r="G96" s="11"/>
      <c r="H96" s="15"/>
    </row>
    <row r="97" spans="1:9" ht="90" customHeight="1" x14ac:dyDescent="0.2">
      <c r="A97" s="33" t="s">
        <v>635</v>
      </c>
      <c r="B97" s="34" t="s">
        <v>90</v>
      </c>
      <c r="C97" s="36" t="s">
        <v>18</v>
      </c>
      <c r="D97" s="69">
        <v>4.2</v>
      </c>
      <c r="E97" s="10"/>
      <c r="F97" s="10"/>
      <c r="G97" s="11"/>
      <c r="H97" s="15"/>
    </row>
    <row r="98" spans="1:9" ht="60" x14ac:dyDescent="0.2">
      <c r="A98" s="33" t="s">
        <v>636</v>
      </c>
      <c r="B98" s="34" t="s">
        <v>91</v>
      </c>
      <c r="C98" s="36" t="s">
        <v>14</v>
      </c>
      <c r="D98" s="69">
        <v>2</v>
      </c>
      <c r="E98" s="10"/>
      <c r="F98" s="10"/>
      <c r="G98" s="11"/>
      <c r="H98" s="15"/>
    </row>
    <row r="99" spans="1:9" x14ac:dyDescent="0.2">
      <c r="A99" s="40" t="s">
        <v>834</v>
      </c>
      <c r="B99" s="38" t="s">
        <v>92</v>
      </c>
      <c r="C99" s="39"/>
      <c r="D99" s="69"/>
      <c r="E99" s="4"/>
      <c r="F99" s="10"/>
      <c r="G99" s="18"/>
      <c r="H99" s="15"/>
      <c r="I99" s="20"/>
    </row>
    <row r="100" spans="1:9" x14ac:dyDescent="0.2">
      <c r="A100" s="33" t="s">
        <v>637</v>
      </c>
      <c r="B100" s="34" t="s">
        <v>93</v>
      </c>
      <c r="C100" s="36" t="s">
        <v>18</v>
      </c>
      <c r="D100" s="69">
        <v>323</v>
      </c>
      <c r="E100" s="10"/>
      <c r="F100" s="10"/>
      <c r="G100" s="11"/>
      <c r="H100" s="15"/>
    </row>
    <row r="101" spans="1:9" ht="36" x14ac:dyDescent="0.2">
      <c r="A101" s="33" t="s">
        <v>638</v>
      </c>
      <c r="B101" s="34" t="s">
        <v>544</v>
      </c>
      <c r="C101" s="36" t="s">
        <v>18</v>
      </c>
      <c r="D101" s="69">
        <v>23</v>
      </c>
      <c r="E101" s="10"/>
      <c r="F101" s="10"/>
      <c r="G101" s="11"/>
      <c r="H101" s="7"/>
    </row>
    <row r="102" spans="1:9" ht="24" x14ac:dyDescent="0.2">
      <c r="A102" s="33" t="s">
        <v>639</v>
      </c>
      <c r="B102" s="34" t="s">
        <v>545</v>
      </c>
      <c r="C102" s="36" t="s">
        <v>18</v>
      </c>
      <c r="D102" s="69">
        <v>108</v>
      </c>
      <c r="E102" s="10"/>
      <c r="F102" s="10"/>
      <c r="G102" s="11"/>
      <c r="H102" s="7"/>
    </row>
    <row r="103" spans="1:9" ht="24" x14ac:dyDescent="0.2">
      <c r="A103" s="33" t="s">
        <v>640</v>
      </c>
      <c r="B103" s="34" t="s">
        <v>94</v>
      </c>
      <c r="C103" s="36" t="s">
        <v>18</v>
      </c>
      <c r="D103" s="69">
        <v>300</v>
      </c>
      <c r="E103" s="10"/>
      <c r="F103" s="10"/>
      <c r="G103" s="11"/>
      <c r="H103" s="7"/>
    </row>
    <row r="104" spans="1:9" ht="24" x14ac:dyDescent="0.2">
      <c r="A104" s="33" t="s">
        <v>641</v>
      </c>
      <c r="B104" s="34" t="s">
        <v>95</v>
      </c>
      <c r="C104" s="36" t="s">
        <v>18</v>
      </c>
      <c r="D104" s="69">
        <f>+D103</f>
        <v>300</v>
      </c>
      <c r="E104" s="10"/>
      <c r="F104" s="10"/>
      <c r="G104" s="11"/>
      <c r="H104" s="7"/>
    </row>
    <row r="105" spans="1:9" ht="24" x14ac:dyDescent="0.2">
      <c r="A105" s="33" t="s">
        <v>642</v>
      </c>
      <c r="B105" s="34" t="s">
        <v>96</v>
      </c>
      <c r="C105" s="36" t="s">
        <v>18</v>
      </c>
      <c r="D105" s="69">
        <f>+D104</f>
        <v>300</v>
      </c>
      <c r="E105" s="10"/>
      <c r="F105" s="10"/>
      <c r="G105" s="11"/>
      <c r="H105" s="7"/>
    </row>
    <row r="106" spans="1:9" ht="24" x14ac:dyDescent="0.2">
      <c r="A106" s="33" t="s">
        <v>643</v>
      </c>
      <c r="B106" s="34" t="s">
        <v>97</v>
      </c>
      <c r="C106" s="36" t="s">
        <v>11</v>
      </c>
      <c r="D106" s="69">
        <v>94</v>
      </c>
      <c r="E106" s="10"/>
      <c r="F106" s="10"/>
      <c r="G106" s="11"/>
      <c r="H106" s="7"/>
    </row>
    <row r="107" spans="1:9" ht="24" x14ac:dyDescent="0.2">
      <c r="A107" s="33" t="s">
        <v>644</v>
      </c>
      <c r="B107" s="34" t="s">
        <v>836</v>
      </c>
      <c r="C107" s="36" t="s">
        <v>11</v>
      </c>
      <c r="D107" s="69">
        <v>24</v>
      </c>
      <c r="E107" s="10"/>
      <c r="F107" s="10"/>
      <c r="G107" s="11"/>
      <c r="H107" s="7"/>
    </row>
    <row r="108" spans="1:9" ht="24" x14ac:dyDescent="0.2">
      <c r="A108" s="33" t="s">
        <v>645</v>
      </c>
      <c r="B108" s="34" t="s">
        <v>837</v>
      </c>
      <c r="C108" s="36" t="s">
        <v>18</v>
      </c>
      <c r="D108" s="69">
        <f>800.6-D104</f>
        <v>500.6</v>
      </c>
      <c r="E108" s="10"/>
      <c r="F108" s="10"/>
      <c r="G108" s="11"/>
      <c r="H108" s="7"/>
    </row>
    <row r="109" spans="1:9" x14ac:dyDescent="0.2">
      <c r="A109" s="35" t="s">
        <v>646</v>
      </c>
      <c r="B109" s="32" t="s">
        <v>98</v>
      </c>
      <c r="C109" s="36"/>
      <c r="D109" s="69"/>
      <c r="E109" s="10"/>
      <c r="F109" s="10"/>
      <c r="G109" s="11"/>
      <c r="H109" s="7"/>
    </row>
    <row r="110" spans="1:9" ht="24" x14ac:dyDescent="0.2">
      <c r="A110" s="33" t="s">
        <v>647</v>
      </c>
      <c r="B110" s="34" t="s">
        <v>550</v>
      </c>
      <c r="C110" s="36" t="s">
        <v>14</v>
      </c>
      <c r="D110" s="69">
        <v>2</v>
      </c>
      <c r="E110" s="10"/>
      <c r="F110" s="10"/>
      <c r="G110" s="11"/>
      <c r="H110" s="7"/>
    </row>
    <row r="111" spans="1:9" x14ac:dyDescent="0.2">
      <c r="A111" s="29">
        <v>3</v>
      </c>
      <c r="B111" s="30" t="s">
        <v>99</v>
      </c>
      <c r="C111" s="30"/>
      <c r="D111" s="67"/>
      <c r="E111" s="8"/>
      <c r="F111" s="10"/>
      <c r="G111" s="11"/>
      <c r="H111" s="7"/>
    </row>
    <row r="112" spans="1:9" x14ac:dyDescent="0.2">
      <c r="A112" s="31" t="s">
        <v>648</v>
      </c>
      <c r="B112" s="32" t="s">
        <v>16</v>
      </c>
      <c r="C112" s="30"/>
      <c r="D112" s="67"/>
      <c r="E112" s="8"/>
      <c r="F112" s="10"/>
      <c r="G112" s="11"/>
      <c r="H112" s="6"/>
    </row>
    <row r="113" spans="1:8" x14ac:dyDescent="0.2">
      <c r="A113" s="31" t="s">
        <v>649</v>
      </c>
      <c r="B113" s="39" t="s">
        <v>100</v>
      </c>
      <c r="C113" s="36" t="s">
        <v>18</v>
      </c>
      <c r="D113" s="69">
        <v>45</v>
      </c>
      <c r="E113" s="17"/>
      <c r="F113" s="10"/>
      <c r="G113" s="11"/>
      <c r="H113" s="6"/>
    </row>
    <row r="114" spans="1:8" x14ac:dyDescent="0.2">
      <c r="A114" s="31" t="s">
        <v>650</v>
      </c>
      <c r="B114" s="34" t="s">
        <v>521</v>
      </c>
      <c r="C114" s="36" t="s">
        <v>18</v>
      </c>
      <c r="D114" s="69">
        <v>23.5</v>
      </c>
      <c r="E114" s="17"/>
      <c r="F114" s="10"/>
      <c r="G114" s="11"/>
      <c r="H114" s="6"/>
    </row>
    <row r="115" spans="1:8" ht="24" x14ac:dyDescent="0.2">
      <c r="A115" s="31" t="s">
        <v>651</v>
      </c>
      <c r="B115" s="34" t="s">
        <v>101</v>
      </c>
      <c r="C115" s="36" t="s">
        <v>14</v>
      </c>
      <c r="D115" s="69">
        <v>17</v>
      </c>
      <c r="E115" s="10"/>
      <c r="F115" s="10"/>
      <c r="G115" s="11"/>
      <c r="H115" s="6"/>
    </row>
    <row r="116" spans="1:8" x14ac:dyDescent="0.2">
      <c r="A116" s="31" t="s">
        <v>652</v>
      </c>
      <c r="B116" s="34" t="s">
        <v>102</v>
      </c>
      <c r="C116" s="36" t="s">
        <v>14</v>
      </c>
      <c r="D116" s="69">
        <v>5</v>
      </c>
      <c r="E116" s="10"/>
      <c r="F116" s="10"/>
      <c r="G116" s="11"/>
      <c r="H116" s="6"/>
    </row>
    <row r="117" spans="1:8" x14ac:dyDescent="0.2">
      <c r="A117" s="31" t="s">
        <v>653</v>
      </c>
      <c r="B117" s="34" t="s">
        <v>103</v>
      </c>
      <c r="C117" s="36" t="s">
        <v>18</v>
      </c>
      <c r="D117" s="69">
        <v>5</v>
      </c>
      <c r="E117" s="10"/>
      <c r="F117" s="10"/>
      <c r="G117" s="11"/>
      <c r="H117" s="6"/>
    </row>
    <row r="118" spans="1:8" x14ac:dyDescent="0.2">
      <c r="A118" s="31" t="s">
        <v>654</v>
      </c>
      <c r="B118" s="34" t="s">
        <v>104</v>
      </c>
      <c r="C118" s="36" t="s">
        <v>14</v>
      </c>
      <c r="D118" s="69">
        <v>8</v>
      </c>
      <c r="E118" s="10"/>
      <c r="F118" s="10"/>
      <c r="G118" s="11"/>
      <c r="H118" s="6"/>
    </row>
    <row r="119" spans="1:8" ht="24" x14ac:dyDescent="0.2">
      <c r="A119" s="31" t="s">
        <v>655</v>
      </c>
      <c r="B119" s="34" t="str">
        <f>+B23</f>
        <v>DESMONTE APARATO SANITARIO INCLUYE TRASPORTE MANUAL A CENTRO DE ACOPIO</v>
      </c>
      <c r="C119" s="36" t="s">
        <v>14</v>
      </c>
      <c r="D119" s="69">
        <v>2</v>
      </c>
      <c r="E119" s="10"/>
      <c r="F119" s="10"/>
      <c r="G119" s="11"/>
      <c r="H119" s="6"/>
    </row>
    <row r="120" spans="1:8" x14ac:dyDescent="0.2">
      <c r="A120" s="31" t="s">
        <v>656</v>
      </c>
      <c r="B120" s="39" t="s">
        <v>105</v>
      </c>
      <c r="C120" s="36" t="s">
        <v>18</v>
      </c>
      <c r="D120" s="69">
        <v>6</v>
      </c>
      <c r="E120" s="10"/>
      <c r="F120" s="10"/>
      <c r="G120" s="11"/>
      <c r="H120" s="6"/>
    </row>
    <row r="121" spans="1:8" x14ac:dyDescent="0.2">
      <c r="A121" s="31" t="s">
        <v>657</v>
      </c>
      <c r="B121" s="34" t="s">
        <v>106</v>
      </c>
      <c r="C121" s="36" t="s">
        <v>14</v>
      </c>
      <c r="D121" s="69">
        <v>4</v>
      </c>
      <c r="E121" s="10"/>
      <c r="F121" s="10"/>
      <c r="G121" s="11"/>
      <c r="H121" s="6"/>
    </row>
    <row r="122" spans="1:8" x14ac:dyDescent="0.2">
      <c r="A122" s="31" t="s">
        <v>658</v>
      </c>
      <c r="B122" s="34" t="s">
        <v>107</v>
      </c>
      <c r="C122" s="36" t="s">
        <v>18</v>
      </c>
      <c r="D122" s="69">
        <v>22</v>
      </c>
      <c r="E122" s="10"/>
      <c r="F122" s="10"/>
      <c r="G122" s="11"/>
      <c r="H122" s="6"/>
    </row>
    <row r="123" spans="1:8" ht="23.25" customHeight="1" x14ac:dyDescent="0.2">
      <c r="A123" s="31" t="s">
        <v>659</v>
      </c>
      <c r="B123" s="34" t="str">
        <f>+B24</f>
        <v>DESMONTE PUNTOS HIDRAULICOS INCLUYE TRASPORTE MANUAL A CENTRO DE ACOPIO</v>
      </c>
      <c r="C123" s="36" t="s">
        <v>14</v>
      </c>
      <c r="D123" s="69">
        <v>4</v>
      </c>
      <c r="E123" s="10"/>
      <c r="F123" s="10"/>
      <c r="G123" s="11"/>
      <c r="H123" s="6"/>
    </row>
    <row r="124" spans="1:8" ht="24.75" customHeight="1" x14ac:dyDescent="0.2">
      <c r="A124" s="31" t="s">
        <v>660</v>
      </c>
      <c r="B124" s="34" t="str">
        <f>+B25</f>
        <v>DESMONTE PUNTOS SANITARIOS INCLUYE TRASPORTE MANUAL A CENTRO DE ACOPIO</v>
      </c>
      <c r="C124" s="36" t="s">
        <v>14</v>
      </c>
      <c r="D124" s="69">
        <v>4</v>
      </c>
      <c r="E124" s="10"/>
      <c r="F124" s="10"/>
      <c r="G124" s="11"/>
      <c r="H124" s="6"/>
    </row>
    <row r="125" spans="1:8" ht="24.75" customHeight="1" x14ac:dyDescent="0.2">
      <c r="A125" s="31" t="s">
        <v>661</v>
      </c>
      <c r="B125" s="34" t="str">
        <f>+B27</f>
        <v>DESMONTE TUBERIA DESAGUE EXISTENTE D= 2"- 4" INCLUYE TRASPORTE MANUAL A CENTRO DE ACOPIO</v>
      </c>
      <c r="C125" s="36" t="s">
        <v>11</v>
      </c>
      <c r="D125" s="69">
        <v>10</v>
      </c>
      <c r="E125" s="10"/>
      <c r="F125" s="10"/>
      <c r="G125" s="11"/>
      <c r="H125" s="6"/>
    </row>
    <row r="126" spans="1:8" ht="26.25" customHeight="1" x14ac:dyDescent="0.2">
      <c r="A126" s="31" t="s">
        <v>662</v>
      </c>
      <c r="B126" s="34" t="str">
        <f>+B28</f>
        <v>DESMONTE TUBERIA DE PRESION EXISTENTE 1/2" INCLUYE TRASPORTE MANUAL A CENTRO DE ACOPIO</v>
      </c>
      <c r="C126" s="36" t="s">
        <v>11</v>
      </c>
      <c r="D126" s="69">
        <v>10</v>
      </c>
      <c r="E126" s="10"/>
      <c r="F126" s="10"/>
      <c r="G126" s="11"/>
      <c r="H126" s="6"/>
    </row>
    <row r="127" spans="1:8" x14ac:dyDescent="0.2">
      <c r="A127" s="31" t="s">
        <v>663</v>
      </c>
      <c r="B127" s="38" t="s">
        <v>26</v>
      </c>
      <c r="C127" s="30"/>
      <c r="D127" s="67"/>
      <c r="E127" s="8"/>
      <c r="F127" s="10"/>
      <c r="G127" s="11"/>
      <c r="H127" s="6"/>
    </row>
    <row r="128" spans="1:8" x14ac:dyDescent="0.2">
      <c r="A128" s="31" t="s">
        <v>664</v>
      </c>
      <c r="B128" s="34" t="s">
        <v>108</v>
      </c>
      <c r="C128" s="36" t="s">
        <v>14</v>
      </c>
      <c r="D128" s="69">
        <v>1</v>
      </c>
      <c r="E128" s="10"/>
      <c r="F128" s="10"/>
      <c r="G128" s="11"/>
      <c r="H128" s="6"/>
    </row>
    <row r="129" spans="1:8" x14ac:dyDescent="0.2">
      <c r="A129" s="31" t="s">
        <v>665</v>
      </c>
      <c r="B129" s="34" t="s">
        <v>109</v>
      </c>
      <c r="C129" s="36" t="s">
        <v>18</v>
      </c>
      <c r="D129" s="69">
        <f>33+55</f>
        <v>88</v>
      </c>
      <c r="E129" s="10"/>
      <c r="F129" s="10"/>
      <c r="G129" s="11"/>
      <c r="H129" s="6"/>
    </row>
    <row r="130" spans="1:8" x14ac:dyDescent="0.2">
      <c r="A130" s="31" t="s">
        <v>666</v>
      </c>
      <c r="B130" s="34" t="s">
        <v>110</v>
      </c>
      <c r="C130" s="36" t="s">
        <v>18</v>
      </c>
      <c r="D130" s="69">
        <f>52+(2.3*2.4)</f>
        <v>57.519999999999996</v>
      </c>
      <c r="E130" s="10"/>
      <c r="F130" s="10"/>
      <c r="G130" s="11"/>
      <c r="H130" s="6"/>
    </row>
    <row r="131" spans="1:8" x14ac:dyDescent="0.2">
      <c r="A131" s="31" t="s">
        <v>667</v>
      </c>
      <c r="B131" s="34" t="s">
        <v>111</v>
      </c>
      <c r="C131" s="36" t="s">
        <v>34</v>
      </c>
      <c r="D131" s="69">
        <v>12.60975</v>
      </c>
      <c r="E131" s="10"/>
      <c r="F131" s="10"/>
      <c r="G131" s="11"/>
      <c r="H131" s="6"/>
    </row>
    <row r="132" spans="1:8" x14ac:dyDescent="0.2">
      <c r="A132" s="31" t="s">
        <v>668</v>
      </c>
      <c r="B132" s="34" t="s">
        <v>112</v>
      </c>
      <c r="C132" s="36" t="s">
        <v>34</v>
      </c>
      <c r="D132" s="69">
        <v>12.60975</v>
      </c>
      <c r="E132" s="10"/>
      <c r="F132" s="10"/>
      <c r="G132" s="11"/>
      <c r="H132" s="6"/>
    </row>
    <row r="133" spans="1:8" x14ac:dyDescent="0.2">
      <c r="A133" s="29" t="s">
        <v>669</v>
      </c>
      <c r="B133" s="32" t="s">
        <v>41</v>
      </c>
      <c r="C133" s="36"/>
      <c r="D133" s="69"/>
      <c r="E133" s="10"/>
      <c r="F133" s="10"/>
      <c r="G133" s="11"/>
      <c r="H133" s="6"/>
    </row>
    <row r="134" spans="1:8" x14ac:dyDescent="0.2">
      <c r="A134" s="31" t="s">
        <v>670</v>
      </c>
      <c r="B134" s="34" t="str">
        <f>+B46</f>
        <v>SUMINISTRO E INSTALACION SIFON SANITARIO PVC 3"</v>
      </c>
      <c r="C134" s="36" t="s">
        <v>14</v>
      </c>
      <c r="D134" s="69">
        <v>1</v>
      </c>
      <c r="E134" s="10"/>
      <c r="F134" s="10"/>
      <c r="G134" s="11"/>
      <c r="H134" s="6"/>
    </row>
    <row r="135" spans="1:8" x14ac:dyDescent="0.2">
      <c r="A135" s="31" t="s">
        <v>671</v>
      </c>
      <c r="B135" s="34" t="str">
        <f>+B47</f>
        <v xml:space="preserve">SUMINISTRO E INSTALACION TUBERIA PVC SANITARIA, 2" </v>
      </c>
      <c r="C135" s="36" t="s">
        <v>11</v>
      </c>
      <c r="D135" s="69">
        <v>6</v>
      </c>
      <c r="E135" s="10"/>
      <c r="F135" s="10"/>
      <c r="G135" s="11"/>
      <c r="H135" s="6"/>
    </row>
    <row r="136" spans="1:8" x14ac:dyDescent="0.2">
      <c r="A136" s="31" t="s">
        <v>672</v>
      </c>
      <c r="B136" s="34" t="s">
        <v>113</v>
      </c>
      <c r="C136" s="36" t="s">
        <v>11</v>
      </c>
      <c r="D136" s="69">
        <v>4</v>
      </c>
      <c r="E136" s="10"/>
      <c r="F136" s="10"/>
      <c r="G136" s="11"/>
      <c r="H136" s="6"/>
    </row>
    <row r="137" spans="1:8" x14ac:dyDescent="0.2">
      <c r="A137" s="31" t="s">
        <v>673</v>
      </c>
      <c r="B137" s="34" t="s">
        <v>46</v>
      </c>
      <c r="C137" s="36" t="s">
        <v>11</v>
      </c>
      <c r="D137" s="69">
        <v>10</v>
      </c>
      <c r="E137" s="10"/>
      <c r="F137" s="10"/>
      <c r="G137" s="11"/>
      <c r="H137" s="6"/>
    </row>
    <row r="138" spans="1:8" ht="24" x14ac:dyDescent="0.2">
      <c r="A138" s="31" t="s">
        <v>674</v>
      </c>
      <c r="B138" s="34" t="str">
        <f>+B51</f>
        <v>SUMINISTRO E INSTALACION DE VALVULA DE PASO 1/2" BRONCE TIPO MARIPOSA</v>
      </c>
      <c r="C138" s="36" t="s">
        <v>14</v>
      </c>
      <c r="D138" s="69">
        <v>1</v>
      </c>
      <c r="E138" s="10"/>
      <c r="F138" s="10"/>
      <c r="G138" s="11"/>
      <c r="H138" s="6"/>
    </row>
    <row r="139" spans="1:8" x14ac:dyDescent="0.2">
      <c r="A139" s="31" t="s">
        <v>675</v>
      </c>
      <c r="B139" s="34" t="str">
        <f>+B52</f>
        <v>SUMINISTRO E INSTALACION PUNTO SANITARIO PVC 4"</v>
      </c>
      <c r="C139" s="36" t="s">
        <v>49</v>
      </c>
      <c r="D139" s="69">
        <v>1</v>
      </c>
      <c r="E139" s="10"/>
      <c r="F139" s="10"/>
      <c r="G139" s="11"/>
      <c r="H139" s="6"/>
    </row>
    <row r="140" spans="1:8" x14ac:dyDescent="0.2">
      <c r="A140" s="31" t="s">
        <v>676</v>
      </c>
      <c r="B140" s="34" t="str">
        <f>+B54</f>
        <v>SUMINISTRO E INSTALACION PUNTO SANITARIO PVC 2"</v>
      </c>
      <c r="C140" s="36" t="s">
        <v>49</v>
      </c>
      <c r="D140" s="69">
        <v>2</v>
      </c>
      <c r="E140" s="10"/>
      <c r="F140" s="10"/>
      <c r="G140" s="11"/>
      <c r="H140" s="6"/>
    </row>
    <row r="141" spans="1:8" x14ac:dyDescent="0.2">
      <c r="A141" s="31" t="s">
        <v>677</v>
      </c>
      <c r="B141" s="34" t="str">
        <f>+B55</f>
        <v>SUMINISTRO E INSTALACION PUNTO HIDRAULICO PVC 1/2"</v>
      </c>
      <c r="C141" s="36" t="s">
        <v>49</v>
      </c>
      <c r="D141" s="69">
        <v>4</v>
      </c>
      <c r="E141" s="10"/>
      <c r="F141" s="10"/>
      <c r="G141" s="11"/>
      <c r="H141" s="6"/>
    </row>
    <row r="142" spans="1:8" x14ac:dyDescent="0.2">
      <c r="A142" s="31" t="s">
        <v>678</v>
      </c>
      <c r="B142" s="34" t="s">
        <v>114</v>
      </c>
      <c r="C142" s="36" t="s">
        <v>14</v>
      </c>
      <c r="D142" s="69">
        <v>2</v>
      </c>
      <c r="E142" s="10"/>
      <c r="F142" s="10"/>
      <c r="G142" s="11"/>
      <c r="H142" s="6"/>
    </row>
    <row r="143" spans="1:8" x14ac:dyDescent="0.2">
      <c r="A143" s="31" t="s">
        <v>679</v>
      </c>
      <c r="B143" s="34" t="s">
        <v>115</v>
      </c>
      <c r="C143" s="36" t="s">
        <v>14</v>
      </c>
      <c r="D143" s="69">
        <v>4</v>
      </c>
      <c r="E143" s="10"/>
      <c r="F143" s="10"/>
      <c r="G143" s="11"/>
      <c r="H143" s="6"/>
    </row>
    <row r="144" spans="1:8" x14ac:dyDescent="0.2">
      <c r="A144" s="31" t="s">
        <v>680</v>
      </c>
      <c r="B144" s="39" t="s">
        <v>56</v>
      </c>
      <c r="C144" s="31" t="s">
        <v>14</v>
      </c>
      <c r="D144" s="69">
        <v>1</v>
      </c>
      <c r="E144" s="10"/>
      <c r="F144" s="10"/>
      <c r="G144" s="11"/>
      <c r="H144" s="6"/>
    </row>
    <row r="145" spans="1:8" x14ac:dyDescent="0.2">
      <c r="A145" s="31" t="s">
        <v>681</v>
      </c>
      <c r="B145" s="34" t="s">
        <v>57</v>
      </c>
      <c r="C145" s="36" t="s">
        <v>14</v>
      </c>
      <c r="D145" s="69">
        <v>1</v>
      </c>
      <c r="E145" s="10"/>
      <c r="F145" s="10"/>
      <c r="G145" s="11"/>
      <c r="H145" s="6"/>
    </row>
    <row r="146" spans="1:8" x14ac:dyDescent="0.2">
      <c r="A146" s="35" t="s">
        <v>682</v>
      </c>
      <c r="B146" s="32" t="s">
        <v>547</v>
      </c>
      <c r="C146" s="39"/>
      <c r="D146" s="69"/>
      <c r="E146" s="4"/>
      <c r="F146" s="10"/>
      <c r="G146" s="18"/>
      <c r="H146" s="7"/>
    </row>
    <row r="147" spans="1:8" x14ac:dyDescent="0.2">
      <c r="A147" s="33" t="s">
        <v>683</v>
      </c>
      <c r="B147" s="34" t="s">
        <v>116</v>
      </c>
      <c r="C147" s="36" t="s">
        <v>18</v>
      </c>
      <c r="D147" s="69">
        <v>860</v>
      </c>
      <c r="E147" s="17"/>
      <c r="F147" s="10"/>
      <c r="G147" s="11"/>
      <c r="H147" s="7"/>
    </row>
    <row r="148" spans="1:8" x14ac:dyDescent="0.2">
      <c r="A148" s="33" t="s">
        <v>684</v>
      </c>
      <c r="B148" s="34" t="s">
        <v>117</v>
      </c>
      <c r="C148" s="36" t="s">
        <v>18</v>
      </c>
      <c r="D148" s="69">
        <f>+D147</f>
        <v>860</v>
      </c>
      <c r="E148" s="17"/>
      <c r="F148" s="10"/>
      <c r="G148" s="11"/>
      <c r="H148" s="7"/>
    </row>
    <row r="149" spans="1:8" x14ac:dyDescent="0.2">
      <c r="A149" s="33" t="s">
        <v>685</v>
      </c>
      <c r="B149" s="34" t="str">
        <f>+B66</f>
        <v>ESTUCO PLASTICO CIELO (PASTA)</v>
      </c>
      <c r="C149" s="36" t="s">
        <v>18</v>
      </c>
      <c r="D149" s="69">
        <f>+D148</f>
        <v>860</v>
      </c>
      <c r="E149" s="17"/>
      <c r="F149" s="10"/>
      <c r="G149" s="11"/>
      <c r="H149" s="7"/>
    </row>
    <row r="150" spans="1:8" ht="24" x14ac:dyDescent="0.2">
      <c r="A150" s="33" t="s">
        <v>686</v>
      </c>
      <c r="B150" s="34" t="str">
        <f>+B67</f>
        <v>PINTURA (3 manos) EN CIELOS ,  INCLUYE BORDES, CARTERAS, FILOS, DILATACIONES</v>
      </c>
      <c r="C150" s="36" t="s">
        <v>18</v>
      </c>
      <c r="D150" s="69">
        <f>+D149</f>
        <v>860</v>
      </c>
      <c r="E150" s="17"/>
      <c r="F150" s="10"/>
      <c r="G150" s="11"/>
      <c r="H150" s="7"/>
    </row>
    <row r="151" spans="1:8" ht="36" x14ac:dyDescent="0.2">
      <c r="A151" s="33" t="s">
        <v>687</v>
      </c>
      <c r="B151" s="34" t="s">
        <v>549</v>
      </c>
      <c r="C151" s="36" t="s">
        <v>18</v>
      </c>
      <c r="D151" s="69">
        <f>9.5*2.4</f>
        <v>22.8</v>
      </c>
      <c r="E151" s="10"/>
      <c r="F151" s="10"/>
      <c r="G151" s="11"/>
      <c r="H151" s="7"/>
    </row>
    <row r="152" spans="1:8" ht="72" x14ac:dyDescent="0.2">
      <c r="A152" s="33" t="s">
        <v>688</v>
      </c>
      <c r="B152" s="34" t="str">
        <f>+B68</f>
        <v>SUMINISTRO E INSTALACION DE DIVISIONES CON PERFILES EN ALUMINIO ANONIZADO INCLUYE VIDRIO LAMINADO INCOLORO 3+3mm ACABADO EN SANDBLASTING INSTALADO CON SILICONA ESTRUCTURAL, ALFAJIA RESPECTIVA EN ALUMINIO, ANCLAJES, PERFILES 744 Y TODO LO RELACIONADO PARA SU CORRECTA INSTALACION INCLUYE PUERTA CORREDIZA Y ACCESORIOS</v>
      </c>
      <c r="C152" s="36" t="s">
        <v>18</v>
      </c>
      <c r="D152" s="69">
        <f>+(((3.2*3)+5.2)*2.4)+(7*4.15)+24</f>
        <v>88.570000000000007</v>
      </c>
      <c r="E152" s="10"/>
      <c r="F152" s="10"/>
      <c r="G152" s="11"/>
      <c r="H152" s="7"/>
    </row>
    <row r="153" spans="1:8" ht="24" x14ac:dyDescent="0.2">
      <c r="A153" s="33" t="s">
        <v>689</v>
      </c>
      <c r="B153" s="34" t="str">
        <f>+B69</f>
        <v xml:space="preserve">MURO EN BOARD 8mm DOBLE CARA, INCLUYE ESTRUCTURA CANAL-PARAL 63mm C20 y ACABADO MASILLA </v>
      </c>
      <c r="C153" s="36" t="s">
        <v>18</v>
      </c>
      <c r="D153" s="69">
        <f>94+9.8+(3.3*2)+(13*3)+13</f>
        <v>162.39999999999998</v>
      </c>
      <c r="E153" s="10"/>
      <c r="F153" s="10"/>
      <c r="G153" s="11"/>
      <c r="H153" s="7"/>
    </row>
    <row r="154" spans="1:8" x14ac:dyDescent="0.2">
      <c r="A154" s="33" t="s">
        <v>690</v>
      </c>
      <c r="B154" s="34" t="str">
        <f>+B64</f>
        <v>ESTUCO PLASTICO MURO (PASTA)</v>
      </c>
      <c r="C154" s="36" t="s">
        <v>18</v>
      </c>
      <c r="D154" s="69">
        <v>1186</v>
      </c>
      <c r="E154" s="10"/>
      <c r="F154" s="10"/>
      <c r="G154" s="11"/>
      <c r="H154" s="7"/>
    </row>
    <row r="155" spans="1:8" ht="24" x14ac:dyDescent="0.2">
      <c r="A155" s="33" t="s">
        <v>691</v>
      </c>
      <c r="B155" s="34" t="str">
        <f>+B70</f>
        <v>PINTURA (3 manos) EN MUROS INTERNOS, VINILO TIPO 1 - INCLUYE BORDES, CARTERAS, FILOS Y DILATACIONES</v>
      </c>
      <c r="C155" s="36" t="s">
        <v>18</v>
      </c>
      <c r="D155" s="69">
        <v>1186</v>
      </c>
      <c r="E155" s="10"/>
      <c r="F155" s="10"/>
      <c r="G155" s="11"/>
      <c r="H155" s="7"/>
    </row>
    <row r="156" spans="1:8" ht="24" x14ac:dyDescent="0.2">
      <c r="A156" s="33" t="s">
        <v>692</v>
      </c>
      <c r="B156" s="34" t="s">
        <v>118</v>
      </c>
      <c r="C156" s="36" t="s">
        <v>18</v>
      </c>
      <c r="D156" s="69">
        <v>52</v>
      </c>
      <c r="E156" s="10"/>
      <c r="F156" s="10"/>
      <c r="G156" s="11"/>
      <c r="H156" s="7"/>
    </row>
    <row r="157" spans="1:8" ht="24" x14ac:dyDescent="0.2">
      <c r="A157" s="33" t="s">
        <v>693</v>
      </c>
      <c r="B157" s="34" t="str">
        <f>+B71</f>
        <v xml:space="preserve">DESCOLGADO EN BOARD 8mm DOBLE CARA, INCLUYE ESTRUCTURA CANAL-PARAL 63mm C20 ACABADO MASILLA </v>
      </c>
      <c r="C157" s="36" t="s">
        <v>18</v>
      </c>
      <c r="D157" s="69">
        <v>27</v>
      </c>
      <c r="E157" s="10"/>
      <c r="F157" s="10"/>
      <c r="G157" s="11"/>
      <c r="H157" s="7"/>
    </row>
    <row r="158" spans="1:8" ht="24" x14ac:dyDescent="0.2">
      <c r="A158" s="33" t="s">
        <v>694</v>
      </c>
      <c r="B158" s="34" t="str">
        <f>+B74</f>
        <v>TAPE EN BOARD 6mm, INCLUYE ACABADO MASILLA DONDE SE RETIREN LUMINARIAS EXISTENTES</v>
      </c>
      <c r="C158" s="36" t="s">
        <v>14</v>
      </c>
      <c r="D158" s="69">
        <v>30</v>
      </c>
      <c r="E158" s="10"/>
      <c r="F158" s="10"/>
      <c r="G158" s="11"/>
      <c r="H158" s="7"/>
    </row>
    <row r="159" spans="1:8" ht="60" x14ac:dyDescent="0.2">
      <c r="A159" s="33" t="s">
        <v>695</v>
      </c>
      <c r="B159" s="34" t="s">
        <v>522</v>
      </c>
      <c r="C159" s="36" t="s">
        <v>14</v>
      </c>
      <c r="D159" s="69">
        <v>1</v>
      </c>
      <c r="E159" s="10"/>
      <c r="F159" s="10"/>
      <c r="G159" s="11"/>
      <c r="H159" s="7"/>
    </row>
    <row r="160" spans="1:8" x14ac:dyDescent="0.2">
      <c r="A160" s="33" t="s">
        <v>696</v>
      </c>
      <c r="B160" s="34" t="s">
        <v>523</v>
      </c>
      <c r="C160" s="36" t="s">
        <v>14</v>
      </c>
      <c r="D160" s="69">
        <v>2</v>
      </c>
      <c r="E160" s="10"/>
      <c r="F160" s="10"/>
      <c r="G160" s="11"/>
      <c r="H160" s="7"/>
    </row>
    <row r="161" spans="1:8" ht="24" x14ac:dyDescent="0.2">
      <c r="A161" s="33" t="s">
        <v>697</v>
      </c>
      <c r="B161" s="34" t="s">
        <v>524</v>
      </c>
      <c r="C161" s="36" t="s">
        <v>14</v>
      </c>
      <c r="D161" s="69">
        <v>1</v>
      </c>
      <c r="E161" s="10"/>
      <c r="F161" s="10"/>
      <c r="G161" s="11"/>
      <c r="H161" s="7"/>
    </row>
    <row r="162" spans="1:8" ht="24" x14ac:dyDescent="0.2">
      <c r="A162" s="33" t="s">
        <v>698</v>
      </c>
      <c r="B162" s="34" t="s">
        <v>551</v>
      </c>
      <c r="C162" s="36" t="s">
        <v>14</v>
      </c>
      <c r="D162" s="69">
        <v>1</v>
      </c>
      <c r="E162" s="10"/>
      <c r="F162" s="10"/>
      <c r="G162" s="11"/>
      <c r="H162" s="7"/>
    </row>
    <row r="163" spans="1:8" ht="36" x14ac:dyDescent="0.2">
      <c r="A163" s="33" t="s">
        <v>699</v>
      </c>
      <c r="B163" s="34" t="s">
        <v>119</v>
      </c>
      <c r="C163" s="36" t="s">
        <v>14</v>
      </c>
      <c r="D163" s="69">
        <v>1</v>
      </c>
      <c r="E163" s="10"/>
      <c r="F163" s="10"/>
      <c r="G163" s="11"/>
      <c r="H163" s="7"/>
    </row>
    <row r="164" spans="1:8" x14ac:dyDescent="0.2">
      <c r="A164" s="33" t="s">
        <v>700</v>
      </c>
      <c r="B164" s="38" t="s">
        <v>120</v>
      </c>
      <c r="C164" s="39"/>
      <c r="D164" s="69"/>
      <c r="E164" s="4"/>
      <c r="F164" s="10"/>
      <c r="G164" s="18"/>
      <c r="H164" s="7"/>
    </row>
    <row r="165" spans="1:8" ht="24" x14ac:dyDescent="0.2">
      <c r="A165" s="33" t="s">
        <v>701</v>
      </c>
      <c r="B165" s="34" t="str">
        <f>+B77</f>
        <v>SUMINISTRO E INSTALACION SANITARIO LINEA MEDIA PARA PERSONAS DE MOVILIDAD REDUCIDA</v>
      </c>
      <c r="C165" s="36" t="s">
        <v>14</v>
      </c>
      <c r="D165" s="69">
        <v>1</v>
      </c>
      <c r="E165" s="10"/>
      <c r="F165" s="10"/>
      <c r="G165" s="11"/>
      <c r="H165" s="7"/>
    </row>
    <row r="166" spans="1:8" ht="24" x14ac:dyDescent="0.2">
      <c r="A166" s="33" t="s">
        <v>702</v>
      </c>
      <c r="B166" s="34" t="s">
        <v>121</v>
      </c>
      <c r="C166" s="36" t="s">
        <v>14</v>
      </c>
      <c r="D166" s="69">
        <v>2</v>
      </c>
      <c r="E166" s="10"/>
      <c r="F166" s="10"/>
      <c r="G166" s="11"/>
      <c r="H166" s="7"/>
    </row>
    <row r="167" spans="1:8" x14ac:dyDescent="0.2">
      <c r="A167" s="33" t="s">
        <v>703</v>
      </c>
      <c r="B167" s="34" t="str">
        <f>+B80</f>
        <v>SUMINISTRO E INSTALACION DE ORINAL GRANDE INSTITUCIONAL</v>
      </c>
      <c r="C167" s="36" t="s">
        <v>14</v>
      </c>
      <c r="D167" s="69">
        <v>1</v>
      </c>
      <c r="E167" s="10"/>
      <c r="F167" s="10"/>
      <c r="G167" s="11"/>
      <c r="H167" s="7"/>
    </row>
    <row r="168" spans="1:8" x14ac:dyDescent="0.2">
      <c r="A168" s="33" t="s">
        <v>704</v>
      </c>
      <c r="B168" s="34" t="str">
        <f>+B81</f>
        <v>SUMINISTRO GRIFERIA ORINAL TIPO PUSH EXPUESTA 1/2 pulg + RACOR</v>
      </c>
      <c r="C168" s="36" t="s">
        <v>14</v>
      </c>
      <c r="D168" s="69">
        <v>1</v>
      </c>
      <c r="E168" s="10"/>
      <c r="F168" s="10"/>
      <c r="G168" s="11"/>
      <c r="H168" s="7"/>
    </row>
    <row r="169" spans="1:8" ht="24" x14ac:dyDescent="0.2">
      <c r="A169" s="33" t="s">
        <v>705</v>
      </c>
      <c r="B169" s="34" t="str">
        <f>+B82</f>
        <v>SUMINISTRO E INSTALACION LAVAMANOS PARA PERSONAS DE MOVILIDAD REDUCIDA PMR</v>
      </c>
      <c r="C169" s="36" t="s">
        <v>14</v>
      </c>
      <c r="D169" s="69">
        <v>1</v>
      </c>
      <c r="E169" s="10"/>
      <c r="F169" s="10"/>
      <c r="G169" s="11"/>
      <c r="H169" s="7"/>
    </row>
    <row r="170" spans="1:8" x14ac:dyDescent="0.2">
      <c r="A170" s="33" t="s">
        <v>706</v>
      </c>
      <c r="B170" s="34" t="str">
        <f>+B83</f>
        <v>SUMINISTRO E INSTALACION LAVAMANO CON PEDESTAL</v>
      </c>
      <c r="C170" s="36" t="s">
        <v>14</v>
      </c>
      <c r="D170" s="69">
        <v>1</v>
      </c>
      <c r="E170" s="10"/>
      <c r="F170" s="10"/>
      <c r="G170" s="11"/>
      <c r="H170" s="7"/>
    </row>
    <row r="171" spans="1:8" x14ac:dyDescent="0.2">
      <c r="A171" s="33" t="s">
        <v>707</v>
      </c>
      <c r="B171" s="34" t="str">
        <f>+B84</f>
        <v>SUMINISTRO E INSTALACION DE GRIFERIA TIPO PUSH PARA LAVAMANO</v>
      </c>
      <c r="C171" s="36" t="s">
        <v>14</v>
      </c>
      <c r="D171" s="69">
        <v>2</v>
      </c>
      <c r="E171" s="10"/>
      <c r="F171" s="10"/>
      <c r="G171" s="11"/>
      <c r="H171" s="7"/>
    </row>
    <row r="172" spans="1:8" x14ac:dyDescent="0.2">
      <c r="A172" s="33" t="s">
        <v>708</v>
      </c>
      <c r="B172" s="34" t="str">
        <f>+B91</f>
        <v>ESPEJO CLARO DE 4mm</v>
      </c>
      <c r="C172" s="36" t="s">
        <v>18</v>
      </c>
      <c r="D172" s="69">
        <v>2</v>
      </c>
      <c r="E172" s="10"/>
      <c r="F172" s="10"/>
      <c r="G172" s="11"/>
      <c r="H172" s="7"/>
    </row>
    <row r="173" spans="1:8" x14ac:dyDescent="0.2">
      <c r="A173" s="33" t="s">
        <v>709</v>
      </c>
      <c r="B173" s="38" t="s">
        <v>85</v>
      </c>
      <c r="C173" s="36"/>
      <c r="D173" s="69"/>
      <c r="E173" s="10"/>
      <c r="F173" s="10"/>
      <c r="G173" s="11"/>
      <c r="H173" s="7"/>
    </row>
    <row r="174" spans="1:8" ht="60" x14ac:dyDescent="0.2">
      <c r="A174" s="33" t="s">
        <v>710</v>
      </c>
      <c r="B174" s="34" t="s">
        <v>122</v>
      </c>
      <c r="C174" s="31" t="s">
        <v>18</v>
      </c>
      <c r="D174" s="69">
        <f>1.6*2.1</f>
        <v>3.3600000000000003</v>
      </c>
      <c r="E174" s="10"/>
      <c r="F174" s="10"/>
      <c r="G174" s="11"/>
      <c r="H174" s="7"/>
    </row>
    <row r="175" spans="1:8" ht="36" x14ac:dyDescent="0.2">
      <c r="A175" s="33" t="s">
        <v>711</v>
      </c>
      <c r="B175" s="34" t="s">
        <v>123</v>
      </c>
      <c r="C175" s="36" t="s">
        <v>14</v>
      </c>
      <c r="D175" s="69">
        <v>1</v>
      </c>
      <c r="E175" s="10"/>
      <c r="F175" s="10"/>
      <c r="G175" s="11"/>
      <c r="H175" s="7"/>
    </row>
    <row r="176" spans="1:8" x14ac:dyDescent="0.2">
      <c r="A176" s="33" t="s">
        <v>712</v>
      </c>
      <c r="B176" s="38" t="s">
        <v>92</v>
      </c>
      <c r="C176" s="36"/>
      <c r="D176" s="69"/>
      <c r="E176" s="10"/>
      <c r="F176" s="10"/>
      <c r="G176" s="11"/>
      <c r="H176" s="7"/>
    </row>
    <row r="177" spans="1:8" x14ac:dyDescent="0.2">
      <c r="A177" s="33" t="s">
        <v>713</v>
      </c>
      <c r="B177" s="34" t="str">
        <f>+B100</f>
        <v>ALISTADO PISO 5-8 cm</v>
      </c>
      <c r="C177" s="36" t="s">
        <v>18</v>
      </c>
      <c r="D177" s="69">
        <f>55+45</f>
        <v>100</v>
      </c>
      <c r="E177" s="10"/>
      <c r="F177" s="10"/>
      <c r="G177" s="11"/>
      <c r="H177" s="7"/>
    </row>
    <row r="178" spans="1:8" ht="24" customHeight="1" x14ac:dyDescent="0.2">
      <c r="A178" s="33" t="s">
        <v>714</v>
      </c>
      <c r="B178" s="34" t="str">
        <f>+B101</f>
        <v>SUMINISTRO E INSTALACION DE CERAMICA EN PISO ANTIDESLIZANTE BAÑOS 25x35 COLOR BLANCO, EL CUAL SERÁ APROBADO POR INTERVENTORIA</v>
      </c>
      <c r="C178" s="36" t="s">
        <v>18</v>
      </c>
      <c r="D178" s="69">
        <v>10</v>
      </c>
      <c r="E178" s="10"/>
      <c r="F178" s="10"/>
      <c r="G178" s="11"/>
      <c r="H178" s="7"/>
    </row>
    <row r="179" spans="1:8" ht="33" customHeight="1" x14ac:dyDescent="0.2">
      <c r="A179" s="33" t="s">
        <v>715</v>
      </c>
      <c r="B179" s="34" t="s">
        <v>124</v>
      </c>
      <c r="C179" s="36" t="s">
        <v>18</v>
      </c>
      <c r="D179" s="69">
        <v>55</v>
      </c>
      <c r="E179" s="10"/>
      <c r="F179" s="10"/>
      <c r="G179" s="11"/>
      <c r="H179" s="7"/>
    </row>
    <row r="180" spans="1:8" ht="24" x14ac:dyDescent="0.2">
      <c r="A180" s="33" t="s">
        <v>716</v>
      </c>
      <c r="B180" s="34" t="str">
        <f>+B102</f>
        <v>SUMINISTRO E INSTALACION DE CERAMICA MUROS BAÑOS 25X35 COLOR BLANCO, EL CUAL SERÁ APROBADO POR INTERVENTORIA</v>
      </c>
      <c r="C180" s="36" t="s">
        <v>18</v>
      </c>
      <c r="D180" s="69">
        <v>30</v>
      </c>
      <c r="E180" s="10"/>
      <c r="F180" s="10"/>
      <c r="G180" s="11"/>
      <c r="H180" s="7"/>
    </row>
    <row r="181" spans="1:8" ht="24" x14ac:dyDescent="0.2">
      <c r="A181" s="33" t="s">
        <v>717</v>
      </c>
      <c r="B181" s="34" t="s">
        <v>525</v>
      </c>
      <c r="C181" s="36" t="s">
        <v>18</v>
      </c>
      <c r="D181" s="69">
        <v>26</v>
      </c>
      <c r="E181" s="10"/>
      <c r="F181" s="10"/>
      <c r="G181" s="11"/>
      <c r="H181" s="7"/>
    </row>
    <row r="182" spans="1:8" ht="24" x14ac:dyDescent="0.2">
      <c r="A182" s="33" t="s">
        <v>718</v>
      </c>
      <c r="B182" s="34" t="s">
        <v>125</v>
      </c>
      <c r="C182" s="36" t="s">
        <v>11</v>
      </c>
      <c r="D182" s="69">
        <f>70+60</f>
        <v>130</v>
      </c>
      <c r="E182" s="10"/>
      <c r="F182" s="10"/>
      <c r="G182" s="11"/>
      <c r="H182" s="7"/>
    </row>
    <row r="183" spans="1:8" x14ac:dyDescent="0.2">
      <c r="A183" s="29">
        <v>4</v>
      </c>
      <c r="B183" s="30" t="s">
        <v>126</v>
      </c>
      <c r="C183" s="33"/>
      <c r="D183" s="68"/>
      <c r="E183" s="10"/>
      <c r="F183" s="10"/>
      <c r="G183" s="11"/>
      <c r="H183" s="12"/>
    </row>
    <row r="184" spans="1:8" x14ac:dyDescent="0.2">
      <c r="A184" s="29" t="s">
        <v>719</v>
      </c>
      <c r="B184" s="32" t="s">
        <v>16</v>
      </c>
      <c r="C184" s="33"/>
      <c r="D184" s="68"/>
      <c r="E184" s="10"/>
      <c r="F184" s="10"/>
      <c r="G184" s="11"/>
      <c r="H184" s="13"/>
    </row>
    <row r="185" spans="1:8" x14ac:dyDescent="0.2">
      <c r="A185" s="31" t="s">
        <v>720</v>
      </c>
      <c r="B185" s="34" t="s">
        <v>127</v>
      </c>
      <c r="C185" s="36" t="s">
        <v>14</v>
      </c>
      <c r="D185" s="69">
        <v>7</v>
      </c>
      <c r="E185" s="10"/>
      <c r="F185" s="10"/>
      <c r="G185" s="11"/>
      <c r="H185" s="13"/>
    </row>
    <row r="186" spans="1:8" ht="24" x14ac:dyDescent="0.2">
      <c r="A186" s="31" t="s">
        <v>721</v>
      </c>
      <c r="B186" s="34" t="s">
        <v>128</v>
      </c>
      <c r="C186" s="36" t="s">
        <v>11</v>
      </c>
      <c r="D186" s="69">
        <v>260</v>
      </c>
      <c r="E186" s="10"/>
      <c r="F186" s="10"/>
      <c r="G186" s="11"/>
      <c r="H186" s="13"/>
    </row>
    <row r="187" spans="1:8" ht="24" x14ac:dyDescent="0.2">
      <c r="A187" s="31" t="s">
        <v>722</v>
      </c>
      <c r="B187" s="34" t="s">
        <v>526</v>
      </c>
      <c r="C187" s="36" t="s">
        <v>18</v>
      </c>
      <c r="D187" s="69">
        <f>134+60</f>
        <v>194</v>
      </c>
      <c r="E187" s="10"/>
      <c r="F187" s="10"/>
      <c r="G187" s="11"/>
      <c r="H187" s="13"/>
    </row>
    <row r="188" spans="1:8" x14ac:dyDescent="0.2">
      <c r="A188" s="29" t="s">
        <v>723</v>
      </c>
      <c r="B188" s="32" t="s">
        <v>129</v>
      </c>
      <c r="C188" s="36"/>
      <c r="D188" s="69"/>
      <c r="E188" s="10"/>
      <c r="F188" s="10"/>
      <c r="G188" s="11"/>
      <c r="H188" s="13"/>
    </row>
    <row r="189" spans="1:8" ht="36" x14ac:dyDescent="0.2">
      <c r="A189" s="31" t="s">
        <v>724</v>
      </c>
      <c r="B189" s="34" t="s">
        <v>527</v>
      </c>
      <c r="C189" s="36" t="s">
        <v>14</v>
      </c>
      <c r="D189" s="69">
        <v>7</v>
      </c>
      <c r="E189" s="10"/>
      <c r="F189" s="10"/>
      <c r="G189" s="11"/>
      <c r="H189" s="13"/>
    </row>
    <row r="190" spans="1:8" x14ac:dyDescent="0.2">
      <c r="A190" s="29" t="s">
        <v>725</v>
      </c>
      <c r="B190" s="38" t="s">
        <v>26</v>
      </c>
      <c r="C190" s="36"/>
      <c r="D190" s="69"/>
      <c r="E190" s="10"/>
      <c r="F190" s="10"/>
      <c r="G190" s="11"/>
      <c r="H190" s="13"/>
    </row>
    <row r="191" spans="1:8" ht="36" x14ac:dyDescent="0.2">
      <c r="A191" s="31" t="s">
        <v>726</v>
      </c>
      <c r="B191" s="34" t="s">
        <v>528</v>
      </c>
      <c r="C191" s="36" t="s">
        <v>14</v>
      </c>
      <c r="D191" s="69">
        <v>1</v>
      </c>
      <c r="E191" s="10"/>
      <c r="F191" s="10"/>
      <c r="G191" s="11"/>
      <c r="H191" s="13"/>
    </row>
    <row r="192" spans="1:8" ht="24" x14ac:dyDescent="0.2">
      <c r="A192" s="31" t="s">
        <v>727</v>
      </c>
      <c r="B192" s="34" t="s">
        <v>529</v>
      </c>
      <c r="C192" s="36" t="s">
        <v>14</v>
      </c>
      <c r="D192" s="69">
        <v>1</v>
      </c>
      <c r="E192" s="10"/>
      <c r="F192" s="10"/>
      <c r="G192" s="11"/>
      <c r="H192" s="13"/>
    </row>
    <row r="193" spans="1:8" x14ac:dyDescent="0.2">
      <c r="A193" s="31" t="s">
        <v>728</v>
      </c>
      <c r="B193" s="34" t="s">
        <v>130</v>
      </c>
      <c r="C193" s="36" t="s">
        <v>131</v>
      </c>
      <c r="D193" s="69">
        <v>4</v>
      </c>
      <c r="E193" s="10"/>
      <c r="F193" s="10"/>
      <c r="G193" s="11"/>
      <c r="H193" s="13"/>
    </row>
    <row r="194" spans="1:8" x14ac:dyDescent="0.2">
      <c r="A194" s="29" t="s">
        <v>729</v>
      </c>
      <c r="B194" s="38" t="s">
        <v>132</v>
      </c>
      <c r="C194" s="39"/>
      <c r="D194" s="69"/>
      <c r="E194" s="4"/>
      <c r="F194" s="10"/>
      <c r="G194" s="18"/>
      <c r="H194" s="13"/>
    </row>
    <row r="195" spans="1:8" x14ac:dyDescent="0.2">
      <c r="A195" s="31" t="s">
        <v>730</v>
      </c>
      <c r="B195" s="34" t="s">
        <v>133</v>
      </c>
      <c r="C195" s="36" t="s">
        <v>11</v>
      </c>
      <c r="D195" s="69">
        <v>83</v>
      </c>
      <c r="E195" s="10"/>
      <c r="F195" s="10"/>
      <c r="G195" s="11"/>
      <c r="H195" s="13"/>
    </row>
    <row r="196" spans="1:8" ht="24" x14ac:dyDescent="0.2">
      <c r="A196" s="31" t="s">
        <v>731</v>
      </c>
      <c r="B196" s="34" t="s">
        <v>366</v>
      </c>
      <c r="C196" s="36" t="s">
        <v>11</v>
      </c>
      <c r="D196" s="69">
        <f>127.2+8.5</f>
        <v>135.69999999999999</v>
      </c>
      <c r="E196" s="10"/>
      <c r="F196" s="10"/>
      <c r="G196" s="11"/>
      <c r="H196" s="13"/>
    </row>
    <row r="197" spans="1:8" ht="24" x14ac:dyDescent="0.2">
      <c r="A197" s="31" t="s">
        <v>732</v>
      </c>
      <c r="B197" s="34" t="s">
        <v>134</v>
      </c>
      <c r="C197" s="36" t="s">
        <v>11</v>
      </c>
      <c r="D197" s="69">
        <v>9</v>
      </c>
      <c r="E197" s="10"/>
      <c r="F197" s="10"/>
      <c r="G197" s="11"/>
      <c r="H197" s="13"/>
    </row>
    <row r="198" spans="1:8" ht="24" x14ac:dyDescent="0.2">
      <c r="A198" s="31" t="s">
        <v>733</v>
      </c>
      <c r="B198" s="34" t="s">
        <v>135</v>
      </c>
      <c r="C198" s="36" t="s">
        <v>11</v>
      </c>
      <c r="D198" s="69">
        <f>+D196</f>
        <v>135.69999999999999</v>
      </c>
      <c r="E198" s="10"/>
      <c r="F198" s="10"/>
      <c r="G198" s="11"/>
      <c r="H198" s="13"/>
    </row>
    <row r="199" spans="1:8" x14ac:dyDescent="0.2">
      <c r="A199" s="31" t="s">
        <v>734</v>
      </c>
      <c r="B199" s="34" t="s">
        <v>136</v>
      </c>
      <c r="C199" s="36" t="s">
        <v>14</v>
      </c>
      <c r="D199" s="69">
        <v>9</v>
      </c>
      <c r="E199" s="10"/>
      <c r="F199" s="10"/>
      <c r="G199" s="11"/>
      <c r="H199" s="13"/>
    </row>
    <row r="200" spans="1:8" ht="36" x14ac:dyDescent="0.2">
      <c r="A200" s="31" t="s">
        <v>735</v>
      </c>
      <c r="B200" s="34" t="s">
        <v>530</v>
      </c>
      <c r="C200" s="36" t="s">
        <v>14</v>
      </c>
      <c r="D200" s="69">
        <v>4</v>
      </c>
      <c r="E200" s="10"/>
      <c r="F200" s="10"/>
      <c r="G200" s="11"/>
      <c r="H200" s="13"/>
    </row>
    <row r="201" spans="1:8" x14ac:dyDescent="0.2">
      <c r="A201" s="29" t="s">
        <v>736</v>
      </c>
      <c r="B201" s="32" t="s">
        <v>137</v>
      </c>
      <c r="C201" s="36"/>
      <c r="D201" s="69"/>
      <c r="E201" s="10"/>
      <c r="F201" s="10"/>
      <c r="G201" s="11"/>
      <c r="H201" s="13"/>
    </row>
    <row r="202" spans="1:8" ht="126.75" customHeight="1" x14ac:dyDescent="0.2">
      <c r="A202" s="31" t="s">
        <v>737</v>
      </c>
      <c r="B202" s="34" t="s">
        <v>838</v>
      </c>
      <c r="C202" s="36" t="s">
        <v>18</v>
      </c>
      <c r="D202" s="69">
        <v>945</v>
      </c>
      <c r="E202" s="10"/>
      <c r="F202" s="10"/>
      <c r="G202" s="11"/>
      <c r="H202" s="13"/>
    </row>
    <row r="203" spans="1:8" ht="24" x14ac:dyDescent="0.2">
      <c r="A203" s="31" t="s">
        <v>738</v>
      </c>
      <c r="B203" s="34" t="s">
        <v>138</v>
      </c>
      <c r="C203" s="36" t="s">
        <v>11</v>
      </c>
      <c r="D203" s="70">
        <v>212</v>
      </c>
      <c r="E203" s="10"/>
      <c r="F203" s="10"/>
      <c r="G203" s="11"/>
      <c r="H203" s="13"/>
    </row>
    <row r="204" spans="1:8" ht="24" x14ac:dyDescent="0.2">
      <c r="A204" s="31" t="s">
        <v>739</v>
      </c>
      <c r="B204" s="34" t="s">
        <v>139</v>
      </c>
      <c r="C204" s="36" t="s">
        <v>11</v>
      </c>
      <c r="D204" s="70">
        <f>517+42</f>
        <v>559</v>
      </c>
      <c r="E204" s="10"/>
      <c r="F204" s="10"/>
      <c r="G204" s="11"/>
      <c r="H204" s="13"/>
    </row>
    <row r="205" spans="1:8" ht="24.75" customHeight="1" x14ac:dyDescent="0.2">
      <c r="A205" s="31" t="s">
        <v>740</v>
      </c>
      <c r="B205" s="34" t="s">
        <v>839</v>
      </c>
      <c r="C205" s="36" t="s">
        <v>14</v>
      </c>
      <c r="D205" s="70">
        <v>30</v>
      </c>
      <c r="E205" s="10"/>
      <c r="F205" s="10"/>
      <c r="G205" s="11"/>
      <c r="H205" s="13"/>
    </row>
    <row r="206" spans="1:8" ht="15" customHeight="1" x14ac:dyDescent="0.2">
      <c r="A206" s="31" t="s">
        <v>741</v>
      </c>
      <c r="B206" s="34" t="s">
        <v>840</v>
      </c>
      <c r="C206" s="36" t="s">
        <v>14</v>
      </c>
      <c r="D206" s="70">
        <v>400</v>
      </c>
      <c r="E206" s="10"/>
      <c r="F206" s="10"/>
      <c r="G206" s="11"/>
      <c r="H206" s="13"/>
    </row>
    <row r="207" spans="1:8" ht="15" customHeight="1" x14ac:dyDescent="0.2">
      <c r="A207" s="31" t="s">
        <v>742</v>
      </c>
      <c r="B207" s="34" t="s">
        <v>140</v>
      </c>
      <c r="C207" s="36" t="s">
        <v>14</v>
      </c>
      <c r="D207" s="70">
        <v>710</v>
      </c>
      <c r="E207" s="10"/>
      <c r="F207" s="10"/>
      <c r="G207" s="11"/>
      <c r="H207" s="13"/>
    </row>
    <row r="208" spans="1:8" ht="33.75" customHeight="1" x14ac:dyDescent="0.2">
      <c r="A208" s="31" t="s">
        <v>743</v>
      </c>
      <c r="B208" s="34" t="s">
        <v>141</v>
      </c>
      <c r="C208" s="36" t="s">
        <v>14</v>
      </c>
      <c r="D208" s="70">
        <f>49+20</f>
        <v>69</v>
      </c>
      <c r="E208" s="10"/>
      <c r="F208" s="10"/>
      <c r="G208" s="11"/>
      <c r="H208" s="13"/>
    </row>
    <row r="209" spans="1:9" ht="29.25" customHeight="1" x14ac:dyDescent="0.2">
      <c r="A209" s="31" t="s">
        <v>744</v>
      </c>
      <c r="B209" s="34" t="s">
        <v>367</v>
      </c>
      <c r="C209" s="36" t="s">
        <v>18</v>
      </c>
      <c r="D209" s="69">
        <v>165</v>
      </c>
      <c r="E209" s="10"/>
      <c r="F209" s="10"/>
      <c r="G209" s="11"/>
      <c r="H209" s="13"/>
    </row>
    <row r="210" spans="1:9" ht="29.25" customHeight="1" x14ac:dyDescent="0.2">
      <c r="A210" s="31" t="s">
        <v>745</v>
      </c>
      <c r="B210" s="34" t="s">
        <v>142</v>
      </c>
      <c r="C210" s="36" t="s">
        <v>14</v>
      </c>
      <c r="D210" s="69">
        <v>310</v>
      </c>
      <c r="E210" s="10"/>
      <c r="F210" s="10"/>
      <c r="G210" s="11"/>
      <c r="H210" s="13"/>
    </row>
    <row r="211" spans="1:9" ht="30.75" customHeight="1" x14ac:dyDescent="0.2">
      <c r="A211" s="31" t="s">
        <v>746</v>
      </c>
      <c r="B211" s="34" t="s">
        <v>143</v>
      </c>
      <c r="C211" s="36" t="s">
        <v>11</v>
      </c>
      <c r="D211" s="69">
        <v>51</v>
      </c>
      <c r="E211" s="10"/>
      <c r="F211" s="10"/>
      <c r="G211" s="11"/>
      <c r="H211" s="13"/>
    </row>
    <row r="212" spans="1:9" ht="28.5" customHeight="1" x14ac:dyDescent="0.2">
      <c r="A212" s="31" t="s">
        <v>747</v>
      </c>
      <c r="B212" s="34" t="s">
        <v>144</v>
      </c>
      <c r="C212" s="36" t="s">
        <v>11</v>
      </c>
      <c r="D212" s="69">
        <v>155</v>
      </c>
      <c r="E212" s="10"/>
      <c r="F212" s="10"/>
      <c r="G212" s="11"/>
      <c r="H212" s="13"/>
    </row>
    <row r="213" spans="1:9" ht="40.5" customHeight="1" x14ac:dyDescent="0.2">
      <c r="A213" s="31" t="s">
        <v>748</v>
      </c>
      <c r="B213" s="34" t="s">
        <v>841</v>
      </c>
      <c r="C213" s="36" t="s">
        <v>11</v>
      </c>
      <c r="D213" s="69">
        <v>155</v>
      </c>
      <c r="E213" s="10"/>
      <c r="F213" s="10"/>
      <c r="G213" s="11"/>
      <c r="H213" s="13"/>
      <c r="I213" s="21"/>
    </row>
    <row r="214" spans="1:9" ht="17.25" customHeight="1" x14ac:dyDescent="0.2">
      <c r="A214" s="31" t="s">
        <v>749</v>
      </c>
      <c r="B214" s="34" t="s">
        <v>145</v>
      </c>
      <c r="C214" s="36" t="s">
        <v>18</v>
      </c>
      <c r="D214" s="69">
        <f>65+40+(13*6.5)</f>
        <v>189.5</v>
      </c>
      <c r="E214" s="10"/>
      <c r="F214" s="10"/>
      <c r="G214" s="11"/>
      <c r="H214" s="13"/>
      <c r="I214" s="21"/>
    </row>
    <row r="215" spans="1:9" ht="30.75" customHeight="1" x14ac:dyDescent="0.2">
      <c r="A215" s="31" t="s">
        <v>750</v>
      </c>
      <c r="B215" s="34" t="s">
        <v>146</v>
      </c>
      <c r="C215" s="36" t="s">
        <v>11</v>
      </c>
      <c r="D215" s="69">
        <v>65</v>
      </c>
      <c r="E215" s="10"/>
      <c r="F215" s="10"/>
      <c r="G215" s="11"/>
      <c r="H215" s="13"/>
      <c r="I215" s="21"/>
    </row>
    <row r="216" spans="1:9" ht="24" x14ac:dyDescent="0.2">
      <c r="A216" s="31" t="s">
        <v>751</v>
      </c>
      <c r="B216" s="34" t="s">
        <v>147</v>
      </c>
      <c r="C216" s="36" t="s">
        <v>11</v>
      </c>
      <c r="D216" s="69">
        <v>65</v>
      </c>
      <c r="E216" s="10"/>
      <c r="F216" s="10"/>
      <c r="G216" s="11"/>
      <c r="H216" s="13"/>
      <c r="I216" s="21"/>
    </row>
    <row r="217" spans="1:9" ht="24" x14ac:dyDescent="0.2">
      <c r="A217" s="31" t="s">
        <v>752</v>
      </c>
      <c r="B217" s="34" t="s">
        <v>148</v>
      </c>
      <c r="C217" s="36" t="s">
        <v>18</v>
      </c>
      <c r="D217" s="69">
        <f>(4*D215*0.25)+(2*D209)</f>
        <v>395</v>
      </c>
      <c r="E217" s="10"/>
      <c r="F217" s="10"/>
      <c r="G217" s="11"/>
      <c r="H217" s="13"/>
      <c r="I217" s="21"/>
    </row>
    <row r="218" spans="1:9" ht="24" x14ac:dyDescent="0.2">
      <c r="A218" s="31" t="s">
        <v>753</v>
      </c>
      <c r="B218" s="34" t="s">
        <v>149</v>
      </c>
      <c r="C218" s="36" t="s">
        <v>18</v>
      </c>
      <c r="D218" s="69">
        <f>+(D215*1.7)+40</f>
        <v>150.5</v>
      </c>
      <c r="E218" s="10"/>
      <c r="F218" s="10"/>
      <c r="G218" s="11"/>
      <c r="H218" s="13"/>
      <c r="I218" s="21"/>
    </row>
    <row r="219" spans="1:9" x14ac:dyDescent="0.2">
      <c r="A219" s="31" t="s">
        <v>754</v>
      </c>
      <c r="B219" s="34" t="s">
        <v>842</v>
      </c>
      <c r="C219" s="36" t="s">
        <v>18</v>
      </c>
      <c r="D219" s="69">
        <v>2.8899999999999997</v>
      </c>
      <c r="E219" s="10"/>
      <c r="F219" s="10"/>
      <c r="G219" s="11"/>
      <c r="H219" s="13"/>
    </row>
    <row r="220" spans="1:9" ht="24" x14ac:dyDescent="0.2">
      <c r="A220" s="31" t="s">
        <v>755</v>
      </c>
      <c r="B220" s="34" t="s">
        <v>552</v>
      </c>
      <c r="C220" s="36" t="s">
        <v>11</v>
      </c>
      <c r="D220" s="69">
        <v>5.6</v>
      </c>
      <c r="E220" s="10"/>
      <c r="F220" s="10"/>
      <c r="G220" s="11"/>
      <c r="H220" s="13"/>
    </row>
    <row r="221" spans="1:9" x14ac:dyDescent="0.2">
      <c r="A221" s="31" t="s">
        <v>756</v>
      </c>
      <c r="B221" s="34" t="s">
        <v>150</v>
      </c>
      <c r="C221" s="36" t="s">
        <v>18</v>
      </c>
      <c r="D221" s="69">
        <v>180</v>
      </c>
      <c r="E221" s="10"/>
      <c r="F221" s="10"/>
      <c r="G221" s="11"/>
      <c r="H221" s="13"/>
    </row>
    <row r="222" spans="1:9" x14ac:dyDescent="0.2">
      <c r="A222" s="29" t="s">
        <v>757</v>
      </c>
      <c r="B222" s="38" t="s">
        <v>151</v>
      </c>
      <c r="C222" s="39"/>
      <c r="D222" s="69"/>
      <c r="E222" s="4"/>
      <c r="F222" s="10"/>
      <c r="G222" s="18"/>
      <c r="H222" s="13"/>
    </row>
    <row r="223" spans="1:9" ht="24" x14ac:dyDescent="0.2">
      <c r="A223" s="31" t="s">
        <v>758</v>
      </c>
      <c r="B223" s="34" t="s">
        <v>531</v>
      </c>
      <c r="C223" s="36" t="s">
        <v>11</v>
      </c>
      <c r="D223" s="69">
        <v>155</v>
      </c>
      <c r="E223" s="10"/>
      <c r="F223" s="10"/>
      <c r="G223" s="11"/>
      <c r="H223" s="13"/>
    </row>
    <row r="224" spans="1:9" ht="24" x14ac:dyDescent="0.2">
      <c r="A224" s="31" t="s">
        <v>759</v>
      </c>
      <c r="B224" s="34" t="s">
        <v>532</v>
      </c>
      <c r="C224" s="36" t="s">
        <v>14</v>
      </c>
      <c r="D224" s="69">
        <v>1</v>
      </c>
      <c r="E224" s="10"/>
      <c r="F224" s="10"/>
      <c r="G224" s="11"/>
      <c r="H224" s="13"/>
    </row>
    <row r="225" spans="1:8" x14ac:dyDescent="0.2">
      <c r="A225" s="35">
        <v>5</v>
      </c>
      <c r="B225" s="30" t="s">
        <v>152</v>
      </c>
      <c r="C225" s="36"/>
      <c r="D225" s="69"/>
      <c r="E225" s="10"/>
      <c r="F225" s="10"/>
      <c r="G225" s="11"/>
      <c r="H225" s="15"/>
    </row>
    <row r="226" spans="1:8" x14ac:dyDescent="0.2">
      <c r="A226" s="35" t="s">
        <v>760</v>
      </c>
      <c r="B226" s="41" t="s">
        <v>153</v>
      </c>
      <c r="C226" s="36"/>
      <c r="D226" s="69"/>
      <c r="E226" s="10"/>
      <c r="F226" s="10"/>
      <c r="G226" s="11"/>
      <c r="H226" s="15"/>
    </row>
    <row r="227" spans="1:8" ht="48" x14ac:dyDescent="0.2">
      <c r="A227" s="33" t="s">
        <v>761</v>
      </c>
      <c r="B227" s="42" t="s">
        <v>843</v>
      </c>
      <c r="C227" s="36" t="s">
        <v>14</v>
      </c>
      <c r="D227" s="69">
        <v>1</v>
      </c>
      <c r="E227" s="10"/>
      <c r="F227" s="10"/>
      <c r="G227" s="11"/>
      <c r="H227" s="15"/>
    </row>
    <row r="228" spans="1:8" ht="36" x14ac:dyDescent="0.2">
      <c r="A228" s="33" t="s">
        <v>762</v>
      </c>
      <c r="B228" s="42" t="s">
        <v>553</v>
      </c>
      <c r="C228" s="36" t="s">
        <v>14</v>
      </c>
      <c r="D228" s="69">
        <v>1</v>
      </c>
      <c r="E228" s="10"/>
      <c r="F228" s="10"/>
      <c r="G228" s="11"/>
      <c r="H228" s="15"/>
    </row>
    <row r="229" spans="1:8" ht="24" x14ac:dyDescent="0.2">
      <c r="A229" s="33" t="s">
        <v>763</v>
      </c>
      <c r="B229" s="42" t="s">
        <v>154</v>
      </c>
      <c r="C229" s="36" t="s">
        <v>11</v>
      </c>
      <c r="D229" s="69">
        <f>12+21+38</f>
        <v>71</v>
      </c>
      <c r="E229" s="10"/>
      <c r="F229" s="10"/>
      <c r="G229" s="11"/>
      <c r="H229" s="15"/>
    </row>
    <row r="230" spans="1:8" ht="36" x14ac:dyDescent="0.2">
      <c r="A230" s="33" t="s">
        <v>764</v>
      </c>
      <c r="B230" s="43" t="s">
        <v>155</v>
      </c>
      <c r="C230" s="36" t="s">
        <v>18</v>
      </c>
      <c r="D230" s="69">
        <f>717+6+(9*3.3)+2+(3.3*6)+(2.6*22)</f>
        <v>831.7</v>
      </c>
      <c r="E230" s="17"/>
      <c r="F230" s="10"/>
      <c r="G230" s="11"/>
      <c r="H230" s="15"/>
    </row>
    <row r="231" spans="1:8" ht="40.5" customHeight="1" x14ac:dyDescent="0.2">
      <c r="A231" s="33" t="s">
        <v>765</v>
      </c>
      <c r="B231" s="43" t="s">
        <v>368</v>
      </c>
      <c r="C231" s="36" t="s">
        <v>11</v>
      </c>
      <c r="D231" s="69">
        <f>190+22</f>
        <v>212</v>
      </c>
      <c r="E231" s="17"/>
      <c r="F231" s="10"/>
      <c r="G231" s="11"/>
      <c r="H231" s="15"/>
    </row>
    <row r="232" spans="1:8" ht="24" x14ac:dyDescent="0.2">
      <c r="A232" s="33" t="s">
        <v>766</v>
      </c>
      <c r="B232" s="43" t="s">
        <v>156</v>
      </c>
      <c r="C232" s="36" t="s">
        <v>18</v>
      </c>
      <c r="D232" s="69">
        <f>1262+150</f>
        <v>1412</v>
      </c>
      <c r="E232" s="17"/>
      <c r="F232" s="10"/>
      <c r="G232" s="11"/>
      <c r="H232" s="15"/>
    </row>
    <row r="233" spans="1:8" x14ac:dyDescent="0.2">
      <c r="A233" s="33" t="s">
        <v>767</v>
      </c>
      <c r="B233" s="34" t="s">
        <v>157</v>
      </c>
      <c r="C233" s="36" t="s">
        <v>18</v>
      </c>
      <c r="D233" s="69">
        <v>23.2</v>
      </c>
      <c r="E233" s="10"/>
      <c r="F233" s="10"/>
      <c r="G233" s="11"/>
      <c r="H233" s="15"/>
    </row>
    <row r="234" spans="1:8" ht="60" x14ac:dyDescent="0.2">
      <c r="A234" s="33" t="s">
        <v>768</v>
      </c>
      <c r="B234" s="34" t="s">
        <v>158</v>
      </c>
      <c r="C234" s="36" t="s">
        <v>18</v>
      </c>
      <c r="D234" s="69">
        <v>23.2</v>
      </c>
      <c r="E234" s="10"/>
      <c r="F234" s="10"/>
      <c r="G234" s="11"/>
      <c r="H234" s="15"/>
    </row>
    <row r="235" spans="1:8" x14ac:dyDescent="0.2">
      <c r="A235" s="33" t="s">
        <v>769</v>
      </c>
      <c r="B235" s="34" t="s">
        <v>369</v>
      </c>
      <c r="C235" s="36" t="s">
        <v>18</v>
      </c>
      <c r="D235" s="69">
        <v>174</v>
      </c>
      <c r="E235" s="10"/>
      <c r="F235" s="10"/>
      <c r="G235" s="11"/>
      <c r="H235" s="15"/>
    </row>
    <row r="236" spans="1:8" ht="24" x14ac:dyDescent="0.2">
      <c r="A236" s="33" t="s">
        <v>770</v>
      </c>
      <c r="B236" s="34" t="s">
        <v>159</v>
      </c>
      <c r="C236" s="36" t="s">
        <v>11</v>
      </c>
      <c r="D236" s="69">
        <v>155</v>
      </c>
      <c r="E236" s="10"/>
      <c r="F236" s="10"/>
      <c r="G236" s="11"/>
      <c r="H236" s="15"/>
    </row>
    <row r="237" spans="1:8" ht="24" x14ac:dyDescent="0.2">
      <c r="A237" s="33" t="s">
        <v>771</v>
      </c>
      <c r="B237" s="34" t="s">
        <v>370</v>
      </c>
      <c r="C237" s="36" t="s">
        <v>18</v>
      </c>
      <c r="D237" s="69">
        <v>174</v>
      </c>
      <c r="E237" s="10"/>
      <c r="F237" s="10"/>
      <c r="G237" s="11"/>
      <c r="H237" s="15"/>
    </row>
    <row r="238" spans="1:8" x14ac:dyDescent="0.2">
      <c r="A238" s="35" t="s">
        <v>772</v>
      </c>
      <c r="B238" s="41" t="s">
        <v>160</v>
      </c>
      <c r="C238" s="36"/>
      <c r="D238" s="69"/>
      <c r="E238" s="10"/>
      <c r="F238" s="10"/>
      <c r="G238" s="11"/>
      <c r="H238" s="15"/>
    </row>
    <row r="239" spans="1:8" ht="24" x14ac:dyDescent="0.2">
      <c r="A239" s="33" t="s">
        <v>773</v>
      </c>
      <c r="B239" s="42" t="s">
        <v>161</v>
      </c>
      <c r="C239" s="36" t="s">
        <v>11</v>
      </c>
      <c r="D239" s="69">
        <v>1</v>
      </c>
      <c r="E239" s="10"/>
      <c r="F239" s="10"/>
      <c r="G239" s="11"/>
      <c r="H239" s="15"/>
    </row>
    <row r="240" spans="1:8" x14ac:dyDescent="0.2">
      <c r="A240" s="35">
        <v>6</v>
      </c>
      <c r="B240" s="30" t="s">
        <v>162</v>
      </c>
      <c r="C240" s="30"/>
      <c r="D240" s="67"/>
      <c r="E240" s="8"/>
      <c r="F240" s="10"/>
      <c r="G240" s="11"/>
      <c r="H240" s="7"/>
    </row>
    <row r="241" spans="1:8" x14ac:dyDescent="0.2">
      <c r="A241" s="35" t="s">
        <v>774</v>
      </c>
      <c r="B241" s="30" t="s">
        <v>163</v>
      </c>
      <c r="C241" s="30"/>
      <c r="D241" s="67"/>
      <c r="E241" s="8"/>
      <c r="F241" s="10"/>
      <c r="G241" s="11"/>
      <c r="H241" s="7"/>
    </row>
    <row r="242" spans="1:8" ht="60" x14ac:dyDescent="0.2">
      <c r="A242" s="33" t="s">
        <v>775</v>
      </c>
      <c r="B242" s="34" t="s">
        <v>164</v>
      </c>
      <c r="C242" s="36" t="s">
        <v>11</v>
      </c>
      <c r="D242" s="69">
        <v>7.2</v>
      </c>
      <c r="E242" s="10"/>
      <c r="F242" s="10"/>
      <c r="G242" s="11"/>
      <c r="H242" s="7"/>
    </row>
    <row r="243" spans="1:8" ht="60" x14ac:dyDescent="0.2">
      <c r="A243" s="33" t="s">
        <v>776</v>
      </c>
      <c r="B243" s="34" t="s">
        <v>165</v>
      </c>
      <c r="C243" s="36" t="s">
        <v>11</v>
      </c>
      <c r="D243" s="69">
        <v>7.2</v>
      </c>
      <c r="E243" s="10"/>
      <c r="F243" s="10"/>
      <c r="G243" s="11"/>
      <c r="H243" s="7"/>
    </row>
    <row r="244" spans="1:8" ht="24" x14ac:dyDescent="0.2">
      <c r="A244" s="33" t="s">
        <v>777</v>
      </c>
      <c r="B244" s="34" t="s">
        <v>166</v>
      </c>
      <c r="C244" s="36" t="s">
        <v>18</v>
      </c>
      <c r="D244" s="69">
        <f>(13.82*0.3)+(14.4*1)</f>
        <v>18.545999999999999</v>
      </c>
      <c r="E244" s="10"/>
      <c r="F244" s="10"/>
      <c r="G244" s="11"/>
      <c r="H244" s="7"/>
    </row>
    <row r="245" spans="1:8" ht="24" x14ac:dyDescent="0.2">
      <c r="A245" s="33" t="s">
        <v>778</v>
      </c>
      <c r="B245" s="34" t="s">
        <v>371</v>
      </c>
      <c r="C245" s="36" t="s">
        <v>18</v>
      </c>
      <c r="D245" s="69">
        <v>95</v>
      </c>
      <c r="E245" s="10"/>
      <c r="F245" s="10"/>
      <c r="G245" s="11"/>
      <c r="H245" s="7"/>
    </row>
    <row r="246" spans="1:8" x14ac:dyDescent="0.2">
      <c r="A246" s="35" t="s">
        <v>779</v>
      </c>
      <c r="B246" s="32" t="s">
        <v>167</v>
      </c>
      <c r="C246" s="44"/>
      <c r="D246" s="67"/>
      <c r="E246" s="11"/>
      <c r="F246" s="10"/>
      <c r="G246" s="11"/>
      <c r="H246" s="7"/>
    </row>
    <row r="247" spans="1:8" ht="24" x14ac:dyDescent="0.2">
      <c r="A247" s="33" t="s">
        <v>780</v>
      </c>
      <c r="B247" s="34" t="s">
        <v>168</v>
      </c>
      <c r="C247" s="36" t="s">
        <v>14</v>
      </c>
      <c r="D247" s="69">
        <v>43</v>
      </c>
      <c r="E247" s="10"/>
      <c r="F247" s="10"/>
      <c r="G247" s="11"/>
      <c r="H247" s="7"/>
    </row>
    <row r="248" spans="1:8" ht="24" x14ac:dyDescent="0.2">
      <c r="A248" s="33" t="s">
        <v>781</v>
      </c>
      <c r="B248" s="34" t="s">
        <v>169</v>
      </c>
      <c r="C248" s="36" t="s">
        <v>14</v>
      </c>
      <c r="D248" s="69">
        <v>20</v>
      </c>
      <c r="E248" s="10"/>
      <c r="F248" s="10"/>
      <c r="G248" s="11"/>
      <c r="H248" s="7"/>
    </row>
    <row r="249" spans="1:8" ht="24" x14ac:dyDescent="0.2">
      <c r="A249" s="33" t="s">
        <v>782</v>
      </c>
      <c r="B249" s="34" t="s">
        <v>170</v>
      </c>
      <c r="C249" s="36" t="s">
        <v>14</v>
      </c>
      <c r="D249" s="69">
        <v>3</v>
      </c>
      <c r="E249" s="10"/>
      <c r="F249" s="10"/>
      <c r="G249" s="11"/>
      <c r="H249" s="7"/>
    </row>
    <row r="250" spans="1:8" x14ac:dyDescent="0.2">
      <c r="A250" s="35" t="s">
        <v>783</v>
      </c>
      <c r="B250" s="30" t="s">
        <v>171</v>
      </c>
      <c r="C250" s="30"/>
      <c r="D250" s="67"/>
      <c r="E250" s="8"/>
      <c r="F250" s="10"/>
      <c r="G250" s="11"/>
      <c r="H250" s="7"/>
    </row>
    <row r="251" spans="1:8" ht="36" x14ac:dyDescent="0.2">
      <c r="A251" s="33" t="s">
        <v>784</v>
      </c>
      <c r="B251" s="34" t="s">
        <v>365</v>
      </c>
      <c r="C251" s="36" t="s">
        <v>14</v>
      </c>
      <c r="D251" s="69">
        <v>4</v>
      </c>
      <c r="E251" s="10"/>
      <c r="F251" s="10"/>
      <c r="G251" s="11"/>
      <c r="H251" s="7"/>
    </row>
    <row r="252" spans="1:8" x14ac:dyDescent="0.2">
      <c r="A252" s="33" t="s">
        <v>785</v>
      </c>
      <c r="B252" s="34" t="s">
        <v>172</v>
      </c>
      <c r="C252" s="36" t="s">
        <v>14</v>
      </c>
      <c r="D252" s="69">
        <v>2</v>
      </c>
      <c r="E252" s="10"/>
      <c r="F252" s="10"/>
      <c r="G252" s="11"/>
      <c r="H252" s="7"/>
    </row>
    <row r="253" spans="1:8" x14ac:dyDescent="0.2">
      <c r="A253" s="35">
        <v>7</v>
      </c>
      <c r="B253" s="32" t="s">
        <v>173</v>
      </c>
      <c r="C253" s="36"/>
      <c r="D253" s="69"/>
      <c r="E253" s="10"/>
      <c r="F253" s="10"/>
      <c r="G253" s="11"/>
      <c r="H253" s="7"/>
    </row>
    <row r="254" spans="1:8" x14ac:dyDescent="0.2">
      <c r="A254" s="35" t="s">
        <v>786</v>
      </c>
      <c r="B254" s="32" t="s">
        <v>174</v>
      </c>
      <c r="C254" s="36"/>
      <c r="D254" s="69"/>
      <c r="E254" s="10"/>
      <c r="F254" s="10"/>
      <c r="G254" s="11"/>
      <c r="H254" s="7"/>
    </row>
    <row r="255" spans="1:8" ht="24" x14ac:dyDescent="0.2">
      <c r="A255" s="33" t="s">
        <v>787</v>
      </c>
      <c r="B255" s="62" t="s">
        <v>844</v>
      </c>
      <c r="C255" s="33" t="s">
        <v>175</v>
      </c>
      <c r="D255" s="71">
        <v>4</v>
      </c>
      <c r="E255" s="22"/>
      <c r="F255" s="23"/>
      <c r="G255" s="11"/>
      <c r="H255" s="7"/>
    </row>
    <row r="256" spans="1:8" x14ac:dyDescent="0.2">
      <c r="A256" s="35" t="s">
        <v>788</v>
      </c>
      <c r="B256" s="32" t="s">
        <v>176</v>
      </c>
      <c r="C256" s="36"/>
      <c r="D256" s="69"/>
      <c r="E256" s="10"/>
      <c r="F256" s="10"/>
      <c r="G256" s="11"/>
      <c r="H256" s="7"/>
    </row>
    <row r="257" spans="1:8" ht="24" x14ac:dyDescent="0.2">
      <c r="A257" s="33" t="s">
        <v>789</v>
      </c>
      <c r="B257" s="43" t="s">
        <v>533</v>
      </c>
      <c r="C257" s="45" t="s">
        <v>18</v>
      </c>
      <c r="D257" s="71">
        <v>1115</v>
      </c>
      <c r="E257" s="22"/>
      <c r="F257" s="23"/>
      <c r="G257" s="11"/>
      <c r="H257" s="7"/>
    </row>
    <row r="258" spans="1:8" x14ac:dyDescent="0.2">
      <c r="A258" s="35" t="s">
        <v>790</v>
      </c>
      <c r="B258" s="32" t="s">
        <v>177</v>
      </c>
      <c r="C258" s="36"/>
      <c r="D258" s="69"/>
      <c r="E258" s="10"/>
      <c r="F258" s="10"/>
      <c r="G258" s="11"/>
      <c r="H258" s="7"/>
    </row>
    <row r="259" spans="1:8" x14ac:dyDescent="0.2">
      <c r="A259" s="33" t="s">
        <v>791</v>
      </c>
      <c r="B259" s="43" t="s">
        <v>178</v>
      </c>
      <c r="C259" s="51" t="s">
        <v>14</v>
      </c>
      <c r="D259" s="71">
        <v>12</v>
      </c>
      <c r="E259" s="22"/>
      <c r="F259" s="23"/>
      <c r="G259" s="11"/>
      <c r="H259" s="7"/>
    </row>
    <row r="260" spans="1:8" x14ac:dyDescent="0.2">
      <c r="A260" s="33" t="s">
        <v>792</v>
      </c>
      <c r="B260" s="43" t="s">
        <v>179</v>
      </c>
      <c r="C260" s="51" t="s">
        <v>14</v>
      </c>
      <c r="D260" s="71">
        <v>20</v>
      </c>
      <c r="E260" s="22"/>
      <c r="F260" s="23"/>
      <c r="G260" s="11"/>
      <c r="H260" s="7"/>
    </row>
    <row r="261" spans="1:8" x14ac:dyDescent="0.2">
      <c r="A261" s="33" t="s">
        <v>793</v>
      </c>
      <c r="B261" s="43" t="s">
        <v>180</v>
      </c>
      <c r="C261" s="51" t="s">
        <v>14</v>
      </c>
      <c r="D261" s="71">
        <v>2</v>
      </c>
      <c r="E261" s="22"/>
      <c r="F261" s="23"/>
      <c r="G261" s="11"/>
      <c r="H261" s="7"/>
    </row>
    <row r="262" spans="1:8" x14ac:dyDescent="0.2">
      <c r="A262" s="33" t="s">
        <v>794</v>
      </c>
      <c r="B262" s="43" t="s">
        <v>181</v>
      </c>
      <c r="C262" s="51" t="s">
        <v>14</v>
      </c>
      <c r="D262" s="71">
        <v>10</v>
      </c>
      <c r="E262" s="22"/>
      <c r="F262" s="23"/>
      <c r="G262" s="11"/>
      <c r="H262" s="7"/>
    </row>
    <row r="263" spans="1:8" x14ac:dyDescent="0.2">
      <c r="A263" s="33" t="s">
        <v>795</v>
      </c>
      <c r="B263" s="43" t="s">
        <v>182</v>
      </c>
      <c r="C263" s="51" t="s">
        <v>14</v>
      </c>
      <c r="D263" s="71">
        <v>10</v>
      </c>
      <c r="E263" s="22"/>
      <c r="F263" s="23"/>
      <c r="G263" s="11"/>
      <c r="H263" s="7"/>
    </row>
    <row r="264" spans="1:8" x14ac:dyDescent="0.2">
      <c r="A264" s="33" t="s">
        <v>796</v>
      </c>
      <c r="B264" s="43" t="s">
        <v>183</v>
      </c>
      <c r="C264" s="51" t="s">
        <v>14</v>
      </c>
      <c r="D264" s="71">
        <v>2</v>
      </c>
      <c r="E264" s="22"/>
      <c r="F264" s="23"/>
      <c r="G264" s="11"/>
      <c r="H264" s="7"/>
    </row>
    <row r="265" spans="1:8" x14ac:dyDescent="0.2">
      <c r="A265" s="35" t="s">
        <v>797</v>
      </c>
      <c r="B265" s="32" t="s">
        <v>845</v>
      </c>
      <c r="C265" s="36"/>
      <c r="D265" s="69"/>
      <c r="E265" s="10"/>
      <c r="F265" s="10"/>
      <c r="G265" s="11"/>
      <c r="H265" s="7"/>
    </row>
    <row r="266" spans="1:8" x14ac:dyDescent="0.2">
      <c r="A266" s="33" t="s">
        <v>798</v>
      </c>
      <c r="B266" s="43" t="s">
        <v>184</v>
      </c>
      <c r="C266" s="51" t="s">
        <v>14</v>
      </c>
      <c r="D266" s="68">
        <v>200</v>
      </c>
      <c r="E266" s="22"/>
      <c r="F266" s="23"/>
      <c r="G266" s="11"/>
      <c r="H266" s="7"/>
    </row>
    <row r="267" spans="1:8" x14ac:dyDescent="0.2">
      <c r="A267" s="33" t="s">
        <v>799</v>
      </c>
      <c r="B267" s="43" t="s">
        <v>185</v>
      </c>
      <c r="C267" s="51" t="s">
        <v>14</v>
      </c>
      <c r="D267" s="68">
        <v>60</v>
      </c>
      <c r="E267" s="22"/>
      <c r="F267" s="23"/>
      <c r="G267" s="11"/>
      <c r="H267" s="7"/>
    </row>
    <row r="268" spans="1:8" x14ac:dyDescent="0.2">
      <c r="A268" s="33" t="s">
        <v>800</v>
      </c>
      <c r="B268" s="43" t="s">
        <v>847</v>
      </c>
      <c r="C268" s="51" t="s">
        <v>14</v>
      </c>
      <c r="D268" s="68">
        <v>90</v>
      </c>
      <c r="E268" s="22"/>
      <c r="F268" s="23"/>
      <c r="G268" s="11"/>
      <c r="H268" s="7"/>
    </row>
    <row r="269" spans="1:8" x14ac:dyDescent="0.2">
      <c r="A269" s="33" t="s">
        <v>801</v>
      </c>
      <c r="B269" s="43" t="s">
        <v>186</v>
      </c>
      <c r="C269" s="51" t="s">
        <v>14</v>
      </c>
      <c r="D269" s="68">
        <v>200</v>
      </c>
      <c r="E269" s="22"/>
      <c r="F269" s="23"/>
      <c r="G269" s="11"/>
      <c r="H269" s="7"/>
    </row>
    <row r="270" spans="1:8" x14ac:dyDescent="0.2">
      <c r="A270" s="33" t="s">
        <v>802</v>
      </c>
      <c r="B270" s="43" t="s">
        <v>187</v>
      </c>
      <c r="C270" s="51" t="s">
        <v>14</v>
      </c>
      <c r="D270" s="68">
        <v>300</v>
      </c>
      <c r="E270" s="22"/>
      <c r="F270" s="23"/>
      <c r="G270" s="11"/>
      <c r="H270" s="7"/>
    </row>
    <row r="271" spans="1:8" x14ac:dyDescent="0.2">
      <c r="A271" s="33" t="s">
        <v>803</v>
      </c>
      <c r="B271" s="43" t="s">
        <v>188</v>
      </c>
      <c r="C271" s="51" t="s">
        <v>14</v>
      </c>
      <c r="D271" s="68">
        <v>200</v>
      </c>
      <c r="E271" s="22"/>
      <c r="F271" s="23"/>
      <c r="G271" s="11"/>
      <c r="H271" s="7"/>
    </row>
    <row r="272" spans="1:8" x14ac:dyDescent="0.2">
      <c r="A272" s="33" t="s">
        <v>804</v>
      </c>
      <c r="B272" s="43" t="s">
        <v>189</v>
      </c>
      <c r="C272" s="51" t="s">
        <v>14</v>
      </c>
      <c r="D272" s="68">
        <v>1</v>
      </c>
      <c r="E272" s="22"/>
      <c r="F272" s="23"/>
      <c r="G272" s="11"/>
      <c r="H272" s="7"/>
    </row>
    <row r="273" spans="1:8" x14ac:dyDescent="0.2">
      <c r="A273" s="33" t="s">
        <v>805</v>
      </c>
      <c r="B273" s="43" t="s">
        <v>848</v>
      </c>
      <c r="C273" s="51" t="s">
        <v>14</v>
      </c>
      <c r="D273" s="71">
        <v>1</v>
      </c>
      <c r="E273" s="22"/>
      <c r="F273" s="23"/>
      <c r="G273" s="11"/>
      <c r="H273" s="7"/>
    </row>
    <row r="274" spans="1:8" ht="24" x14ac:dyDescent="0.2">
      <c r="A274" s="33" t="s">
        <v>806</v>
      </c>
      <c r="B274" s="43" t="s">
        <v>849</v>
      </c>
      <c r="C274" s="51" t="s">
        <v>14</v>
      </c>
      <c r="D274" s="71">
        <v>1</v>
      </c>
      <c r="E274" s="22"/>
      <c r="F274" s="23"/>
      <c r="G274" s="11"/>
      <c r="H274" s="7"/>
    </row>
    <row r="275" spans="1:8" x14ac:dyDescent="0.2">
      <c r="A275" s="35">
        <v>8</v>
      </c>
      <c r="B275" s="46" t="s">
        <v>190</v>
      </c>
      <c r="C275" s="33"/>
      <c r="D275" s="71"/>
      <c r="E275" s="22"/>
      <c r="F275" s="23"/>
      <c r="G275" s="11"/>
      <c r="H275" s="7"/>
    </row>
    <row r="276" spans="1:8" x14ac:dyDescent="0.2">
      <c r="A276" s="35" t="s">
        <v>807</v>
      </c>
      <c r="B276" s="46" t="s">
        <v>191</v>
      </c>
      <c r="C276" s="33"/>
      <c r="D276" s="71"/>
      <c r="E276" s="22"/>
      <c r="F276" s="23"/>
      <c r="G276" s="11"/>
      <c r="H276" s="7"/>
    </row>
    <row r="277" spans="1:8" ht="36" x14ac:dyDescent="0.2">
      <c r="A277" s="59" t="s">
        <v>372</v>
      </c>
      <c r="B277" s="63" t="s">
        <v>858</v>
      </c>
      <c r="C277" s="51" t="s">
        <v>14</v>
      </c>
      <c r="D277" s="68">
        <v>45</v>
      </c>
      <c r="E277" s="22"/>
      <c r="F277" s="23"/>
      <c r="G277" s="11"/>
      <c r="H277" s="7"/>
    </row>
    <row r="278" spans="1:8" ht="36" x14ac:dyDescent="0.2">
      <c r="A278" s="59" t="s">
        <v>373</v>
      </c>
      <c r="B278" s="63" t="s">
        <v>859</v>
      </c>
      <c r="C278" s="51" t="s">
        <v>14</v>
      </c>
      <c r="D278" s="68">
        <v>8</v>
      </c>
      <c r="E278" s="22"/>
      <c r="F278" s="23"/>
      <c r="G278" s="11"/>
      <c r="H278" s="7"/>
    </row>
    <row r="279" spans="1:8" x14ac:dyDescent="0.2">
      <c r="A279" s="59" t="s">
        <v>374</v>
      </c>
      <c r="B279" s="50" t="s">
        <v>192</v>
      </c>
      <c r="C279" s="51" t="s">
        <v>14</v>
      </c>
      <c r="D279" s="68">
        <v>1</v>
      </c>
      <c r="E279" s="22"/>
      <c r="F279" s="23"/>
      <c r="G279" s="11"/>
      <c r="H279" s="7"/>
    </row>
    <row r="280" spans="1:8" x14ac:dyDescent="0.2">
      <c r="A280" s="59" t="s">
        <v>375</v>
      </c>
      <c r="B280" s="50" t="s">
        <v>193</v>
      </c>
      <c r="C280" s="51" t="s">
        <v>14</v>
      </c>
      <c r="D280" s="68">
        <v>1</v>
      </c>
      <c r="E280" s="22"/>
      <c r="F280" s="23"/>
      <c r="G280" s="11"/>
      <c r="H280" s="7"/>
    </row>
    <row r="281" spans="1:8" x14ac:dyDescent="0.2">
      <c r="A281" s="59" t="s">
        <v>376</v>
      </c>
      <c r="B281" s="50" t="s">
        <v>850</v>
      </c>
      <c r="C281" s="51" t="s">
        <v>14</v>
      </c>
      <c r="D281" s="68">
        <v>5</v>
      </c>
      <c r="E281" s="22"/>
      <c r="F281" s="23"/>
      <c r="G281" s="11"/>
      <c r="H281" s="7"/>
    </row>
    <row r="282" spans="1:8" x14ac:dyDescent="0.2">
      <c r="A282" s="59" t="s">
        <v>377</v>
      </c>
      <c r="B282" s="50" t="s">
        <v>851</v>
      </c>
      <c r="C282" s="51" t="s">
        <v>14</v>
      </c>
      <c r="D282" s="68">
        <v>1</v>
      </c>
      <c r="E282" s="22"/>
      <c r="F282" s="23"/>
      <c r="G282" s="11"/>
      <c r="H282" s="7"/>
    </row>
    <row r="283" spans="1:8" x14ac:dyDescent="0.2">
      <c r="A283" s="59" t="s">
        <v>378</v>
      </c>
      <c r="B283" s="50" t="s">
        <v>196</v>
      </c>
      <c r="C283" s="51" t="s">
        <v>14</v>
      </c>
      <c r="D283" s="68">
        <v>7</v>
      </c>
      <c r="E283" s="22"/>
      <c r="F283" s="23"/>
      <c r="G283" s="11"/>
      <c r="H283" s="7"/>
    </row>
    <row r="284" spans="1:8" x14ac:dyDescent="0.2">
      <c r="A284" s="59" t="s">
        <v>379</v>
      </c>
      <c r="B284" s="50" t="s">
        <v>852</v>
      </c>
      <c r="C284" s="51" t="s">
        <v>14</v>
      </c>
      <c r="D284" s="68">
        <v>98</v>
      </c>
      <c r="E284" s="22"/>
      <c r="F284" s="23"/>
      <c r="G284" s="11"/>
      <c r="H284" s="7"/>
    </row>
    <row r="285" spans="1:8" ht="36" x14ac:dyDescent="0.2">
      <c r="A285" s="59" t="s">
        <v>380</v>
      </c>
      <c r="B285" s="53" t="s">
        <v>853</v>
      </c>
      <c r="C285" s="51" t="s">
        <v>14</v>
      </c>
      <c r="D285" s="68">
        <v>2</v>
      </c>
      <c r="E285" s="22"/>
      <c r="F285" s="23"/>
      <c r="G285" s="11"/>
      <c r="H285" s="7"/>
    </row>
    <row r="286" spans="1:8" ht="36" x14ac:dyDescent="0.2">
      <c r="A286" s="59" t="s">
        <v>381</v>
      </c>
      <c r="B286" s="53" t="s">
        <v>854</v>
      </c>
      <c r="C286" s="51" t="s">
        <v>14</v>
      </c>
      <c r="D286" s="68">
        <v>1</v>
      </c>
      <c r="E286" s="22"/>
      <c r="F286" s="23"/>
      <c r="G286" s="11"/>
      <c r="H286" s="7"/>
    </row>
    <row r="287" spans="1:8" ht="24" x14ac:dyDescent="0.2">
      <c r="A287" s="59" t="s">
        <v>382</v>
      </c>
      <c r="B287" s="53" t="s">
        <v>855</v>
      </c>
      <c r="C287" s="51" t="s">
        <v>14</v>
      </c>
      <c r="D287" s="68">
        <v>4</v>
      </c>
      <c r="E287" s="22"/>
      <c r="F287" s="23"/>
      <c r="G287" s="11"/>
      <c r="H287" s="7"/>
    </row>
    <row r="288" spans="1:8" ht="20.25" customHeight="1" x14ac:dyDescent="0.2">
      <c r="A288" s="59" t="s">
        <v>383</v>
      </c>
      <c r="B288" s="50" t="s">
        <v>198</v>
      </c>
      <c r="C288" s="51" t="s">
        <v>846</v>
      </c>
      <c r="D288" s="68">
        <v>75</v>
      </c>
      <c r="E288" s="22"/>
      <c r="F288" s="23"/>
      <c r="G288" s="11"/>
      <c r="H288" s="7"/>
    </row>
    <row r="289" spans="1:8" x14ac:dyDescent="0.2">
      <c r="A289" s="59" t="s">
        <v>384</v>
      </c>
      <c r="B289" s="50" t="s">
        <v>199</v>
      </c>
      <c r="C289" s="51" t="s">
        <v>14</v>
      </c>
      <c r="D289" s="68">
        <v>4</v>
      </c>
      <c r="E289" s="22"/>
      <c r="F289" s="23"/>
      <c r="G289" s="11"/>
      <c r="H289" s="7"/>
    </row>
    <row r="290" spans="1:8" x14ac:dyDescent="0.2">
      <c r="A290" s="59" t="s">
        <v>385</v>
      </c>
      <c r="B290" s="50" t="s">
        <v>200</v>
      </c>
      <c r="C290" s="51" t="s">
        <v>14</v>
      </c>
      <c r="D290" s="68">
        <v>98</v>
      </c>
      <c r="E290" s="22"/>
      <c r="F290" s="23"/>
      <c r="G290" s="11"/>
      <c r="H290" s="7"/>
    </row>
    <row r="291" spans="1:8" x14ac:dyDescent="0.2">
      <c r="A291" s="59" t="s">
        <v>386</v>
      </c>
      <c r="B291" s="50" t="s">
        <v>201</v>
      </c>
      <c r="C291" s="51" t="s">
        <v>14</v>
      </c>
      <c r="D291" s="68">
        <v>12</v>
      </c>
      <c r="E291" s="22"/>
      <c r="F291" s="23"/>
      <c r="G291" s="11"/>
      <c r="H291" s="7"/>
    </row>
    <row r="292" spans="1:8" x14ac:dyDescent="0.2">
      <c r="A292" s="33"/>
      <c r="B292" s="52" t="s">
        <v>202</v>
      </c>
      <c r="C292" s="51"/>
      <c r="D292" s="68"/>
      <c r="E292" s="22"/>
      <c r="F292" s="23"/>
      <c r="G292" s="11"/>
      <c r="H292" s="7"/>
    </row>
    <row r="293" spans="1:8" x14ac:dyDescent="0.2">
      <c r="A293" s="58" t="s">
        <v>387</v>
      </c>
      <c r="B293" s="47" t="s">
        <v>203</v>
      </c>
      <c r="C293" s="48"/>
      <c r="D293" s="72"/>
      <c r="E293" s="22"/>
      <c r="F293" s="23"/>
      <c r="G293" s="11"/>
      <c r="H293" s="7"/>
    </row>
    <row r="294" spans="1:8" ht="24" x14ac:dyDescent="0.2">
      <c r="A294" s="59" t="s">
        <v>388</v>
      </c>
      <c r="B294" s="53" t="s">
        <v>204</v>
      </c>
      <c r="C294" s="51" t="s">
        <v>846</v>
      </c>
      <c r="D294" s="68">
        <v>170</v>
      </c>
      <c r="E294" s="22"/>
      <c r="F294" s="23"/>
      <c r="G294" s="11"/>
      <c r="H294" s="7"/>
    </row>
    <row r="295" spans="1:8" x14ac:dyDescent="0.2">
      <c r="A295" s="59" t="s">
        <v>389</v>
      </c>
      <c r="B295" s="50" t="s">
        <v>205</v>
      </c>
      <c r="C295" s="51" t="s">
        <v>14</v>
      </c>
      <c r="D295" s="68">
        <v>10</v>
      </c>
      <c r="E295" s="22"/>
      <c r="F295" s="23"/>
      <c r="G295" s="11"/>
      <c r="H295" s="7"/>
    </row>
    <row r="296" spans="1:8" x14ac:dyDescent="0.2">
      <c r="A296" s="59" t="s">
        <v>390</v>
      </c>
      <c r="B296" s="50" t="s">
        <v>206</v>
      </c>
      <c r="C296" s="51" t="s">
        <v>14</v>
      </c>
      <c r="D296" s="68">
        <v>130</v>
      </c>
      <c r="E296" s="22"/>
      <c r="F296" s="23"/>
      <c r="G296" s="11"/>
      <c r="H296" s="7"/>
    </row>
    <row r="297" spans="1:8" x14ac:dyDescent="0.2">
      <c r="A297" s="59" t="s">
        <v>391</v>
      </c>
      <c r="B297" s="50" t="s">
        <v>207</v>
      </c>
      <c r="C297" s="51" t="s">
        <v>846</v>
      </c>
      <c r="D297" s="68">
        <v>180</v>
      </c>
      <c r="E297" s="22"/>
      <c r="F297" s="23"/>
      <c r="G297" s="11"/>
      <c r="H297" s="7"/>
    </row>
    <row r="298" spans="1:8" x14ac:dyDescent="0.2">
      <c r="A298" s="59" t="s">
        <v>392</v>
      </c>
      <c r="B298" s="50" t="s">
        <v>208</v>
      </c>
      <c r="C298" s="51" t="s">
        <v>14</v>
      </c>
      <c r="D298" s="68">
        <v>70</v>
      </c>
      <c r="E298" s="22"/>
      <c r="F298" s="23"/>
      <c r="G298" s="11"/>
      <c r="H298" s="7"/>
    </row>
    <row r="299" spans="1:8" x14ac:dyDescent="0.2">
      <c r="A299" s="60"/>
      <c r="B299" s="52" t="s">
        <v>209</v>
      </c>
      <c r="C299" s="51"/>
      <c r="D299" s="68"/>
      <c r="E299" s="22"/>
      <c r="F299" s="23"/>
      <c r="G299" s="11"/>
      <c r="H299" s="7"/>
    </row>
    <row r="300" spans="1:8" x14ac:dyDescent="0.2">
      <c r="A300" s="58" t="s">
        <v>393</v>
      </c>
      <c r="B300" s="47" t="s">
        <v>210</v>
      </c>
      <c r="C300" s="48"/>
      <c r="D300" s="72"/>
      <c r="E300" s="22"/>
      <c r="F300" s="23"/>
      <c r="G300" s="11"/>
      <c r="H300" s="7"/>
    </row>
    <row r="301" spans="1:8" ht="36" x14ac:dyDescent="0.2">
      <c r="A301" s="59" t="s">
        <v>394</v>
      </c>
      <c r="B301" s="53" t="s">
        <v>211</v>
      </c>
      <c r="C301" s="51" t="s">
        <v>14</v>
      </c>
      <c r="D301" s="68">
        <v>40</v>
      </c>
      <c r="E301" s="22"/>
      <c r="F301" s="23"/>
      <c r="G301" s="11"/>
      <c r="H301" s="7"/>
    </row>
    <row r="302" spans="1:8" ht="24" x14ac:dyDescent="0.2">
      <c r="A302" s="59" t="s">
        <v>395</v>
      </c>
      <c r="B302" s="53" t="s">
        <v>212</v>
      </c>
      <c r="C302" s="51" t="s">
        <v>14</v>
      </c>
      <c r="D302" s="68">
        <v>4</v>
      </c>
      <c r="E302" s="22"/>
      <c r="F302" s="23"/>
      <c r="G302" s="11"/>
      <c r="H302" s="7"/>
    </row>
    <row r="303" spans="1:8" ht="24" x14ac:dyDescent="0.2">
      <c r="A303" s="59" t="s">
        <v>396</v>
      </c>
      <c r="B303" s="53" t="s">
        <v>213</v>
      </c>
      <c r="C303" s="51" t="s">
        <v>14</v>
      </c>
      <c r="D303" s="68">
        <v>6</v>
      </c>
      <c r="E303" s="22"/>
      <c r="F303" s="23"/>
      <c r="G303" s="11"/>
      <c r="H303" s="7"/>
    </row>
    <row r="304" spans="1:8" x14ac:dyDescent="0.2">
      <c r="A304" s="59" t="s">
        <v>397</v>
      </c>
      <c r="B304" s="53" t="s">
        <v>214</v>
      </c>
      <c r="C304" s="49" t="s">
        <v>14</v>
      </c>
      <c r="D304" s="73">
        <v>44</v>
      </c>
      <c r="E304" s="22"/>
      <c r="F304" s="23"/>
      <c r="G304" s="11"/>
      <c r="H304" s="7"/>
    </row>
    <row r="305" spans="1:8" x14ac:dyDescent="0.2">
      <c r="A305" s="59" t="s">
        <v>398</v>
      </c>
      <c r="B305" s="53" t="s">
        <v>215</v>
      </c>
      <c r="C305" s="49" t="s">
        <v>14</v>
      </c>
      <c r="D305" s="73">
        <v>44</v>
      </c>
      <c r="E305" s="22"/>
      <c r="F305" s="23"/>
      <c r="G305" s="11"/>
      <c r="H305" s="7"/>
    </row>
    <row r="306" spans="1:8" x14ac:dyDescent="0.2">
      <c r="A306" s="59" t="s">
        <v>399</v>
      </c>
      <c r="B306" s="53" t="s">
        <v>216</v>
      </c>
      <c r="C306" s="49" t="s">
        <v>14</v>
      </c>
      <c r="D306" s="73">
        <v>5</v>
      </c>
      <c r="E306" s="22"/>
      <c r="F306" s="23"/>
      <c r="G306" s="11"/>
      <c r="H306" s="7"/>
    </row>
    <row r="307" spans="1:8" x14ac:dyDescent="0.2">
      <c r="A307" s="59" t="s">
        <v>400</v>
      </c>
      <c r="B307" s="53" t="s">
        <v>217</v>
      </c>
      <c r="C307" s="49" t="s">
        <v>14</v>
      </c>
      <c r="D307" s="73">
        <v>1</v>
      </c>
      <c r="E307" s="22"/>
      <c r="F307" s="23"/>
      <c r="G307" s="11"/>
      <c r="H307" s="7"/>
    </row>
    <row r="308" spans="1:8" x14ac:dyDescent="0.2">
      <c r="A308" s="59" t="s">
        <v>401</v>
      </c>
      <c r="B308" s="53" t="s">
        <v>218</v>
      </c>
      <c r="C308" s="49" t="s">
        <v>14</v>
      </c>
      <c r="D308" s="73">
        <v>1</v>
      </c>
      <c r="E308" s="22"/>
      <c r="F308" s="23"/>
      <c r="G308" s="11"/>
      <c r="H308" s="7"/>
    </row>
    <row r="309" spans="1:8" x14ac:dyDescent="0.2">
      <c r="A309" s="59" t="s">
        <v>402</v>
      </c>
      <c r="B309" s="53" t="s">
        <v>219</v>
      </c>
      <c r="C309" s="49" t="s">
        <v>534</v>
      </c>
      <c r="D309" s="73">
        <v>60</v>
      </c>
      <c r="E309" s="22"/>
      <c r="F309" s="23"/>
      <c r="G309" s="11"/>
      <c r="H309" s="7"/>
    </row>
    <row r="310" spans="1:8" x14ac:dyDescent="0.2">
      <c r="A310" s="59" t="s">
        <v>403</v>
      </c>
      <c r="B310" s="53" t="s">
        <v>220</v>
      </c>
      <c r="C310" s="49" t="s">
        <v>14</v>
      </c>
      <c r="D310" s="73">
        <v>54</v>
      </c>
      <c r="E310" s="22"/>
      <c r="F310" s="23"/>
      <c r="G310" s="11"/>
      <c r="H310" s="7"/>
    </row>
    <row r="311" spans="1:8" ht="24" x14ac:dyDescent="0.2">
      <c r="A311" s="59" t="s">
        <v>404</v>
      </c>
      <c r="B311" s="53" t="s">
        <v>221</v>
      </c>
      <c r="C311" s="49" t="s">
        <v>534</v>
      </c>
      <c r="D311" s="73">
        <v>150</v>
      </c>
      <c r="E311" s="22"/>
      <c r="F311" s="23"/>
      <c r="G311" s="11"/>
      <c r="H311" s="7"/>
    </row>
    <row r="312" spans="1:8" x14ac:dyDescent="0.2">
      <c r="A312" s="59" t="s">
        <v>405</v>
      </c>
      <c r="B312" s="53" t="s">
        <v>222</v>
      </c>
      <c r="C312" s="49" t="s">
        <v>534</v>
      </c>
      <c r="D312" s="73">
        <v>750</v>
      </c>
      <c r="E312" s="22"/>
      <c r="F312" s="23"/>
      <c r="G312" s="11"/>
      <c r="H312" s="7"/>
    </row>
    <row r="313" spans="1:8" x14ac:dyDescent="0.2">
      <c r="A313" s="59" t="s">
        <v>406</v>
      </c>
      <c r="B313" s="53" t="s">
        <v>223</v>
      </c>
      <c r="C313" s="49" t="s">
        <v>14</v>
      </c>
      <c r="D313" s="73">
        <v>8</v>
      </c>
      <c r="E313" s="22"/>
      <c r="F313" s="23"/>
      <c r="G313" s="11"/>
      <c r="H313" s="7"/>
    </row>
    <row r="314" spans="1:8" x14ac:dyDescent="0.2">
      <c r="A314" s="59" t="s">
        <v>407</v>
      </c>
      <c r="B314" s="53" t="s">
        <v>224</v>
      </c>
      <c r="C314" s="49" t="s">
        <v>14</v>
      </c>
      <c r="D314" s="73">
        <v>4</v>
      </c>
      <c r="E314" s="22"/>
      <c r="F314" s="23"/>
      <c r="G314" s="11"/>
      <c r="H314" s="7"/>
    </row>
    <row r="315" spans="1:8" x14ac:dyDescent="0.2">
      <c r="A315" s="60"/>
      <c r="B315" s="52" t="s">
        <v>225</v>
      </c>
      <c r="C315" s="51"/>
      <c r="D315" s="68"/>
      <c r="E315" s="22"/>
      <c r="F315" s="23"/>
      <c r="G315" s="11"/>
      <c r="H315" s="7"/>
    </row>
    <row r="316" spans="1:8" x14ac:dyDescent="0.2">
      <c r="A316" s="58" t="s">
        <v>408</v>
      </c>
      <c r="B316" s="47" t="s">
        <v>226</v>
      </c>
      <c r="C316" s="48"/>
      <c r="D316" s="72"/>
      <c r="E316" s="22"/>
      <c r="F316" s="23"/>
      <c r="G316" s="11"/>
      <c r="H316" s="7"/>
    </row>
    <row r="317" spans="1:8" x14ac:dyDescent="0.2">
      <c r="A317" s="59" t="s">
        <v>409</v>
      </c>
      <c r="B317" s="50" t="s">
        <v>227</v>
      </c>
      <c r="C317" s="51" t="s">
        <v>846</v>
      </c>
      <c r="D317" s="68">
        <v>2800</v>
      </c>
      <c r="E317" s="22"/>
      <c r="F317" s="23"/>
      <c r="G317" s="11"/>
      <c r="H317" s="7"/>
    </row>
    <row r="318" spans="1:8" x14ac:dyDescent="0.2">
      <c r="A318" s="59" t="s">
        <v>410</v>
      </c>
      <c r="B318" s="50" t="s">
        <v>228</v>
      </c>
      <c r="C318" s="51" t="s">
        <v>846</v>
      </c>
      <c r="D318" s="68">
        <v>150</v>
      </c>
      <c r="E318" s="22"/>
      <c r="F318" s="23"/>
      <c r="G318" s="11"/>
      <c r="H318" s="7"/>
    </row>
    <row r="319" spans="1:8" x14ac:dyDescent="0.2">
      <c r="A319" s="59" t="s">
        <v>411</v>
      </c>
      <c r="B319" s="50" t="s">
        <v>229</v>
      </c>
      <c r="C319" s="51" t="s">
        <v>846</v>
      </c>
      <c r="D319" s="68">
        <v>800</v>
      </c>
      <c r="E319" s="22"/>
      <c r="F319" s="23"/>
      <c r="G319" s="11"/>
      <c r="H319" s="7"/>
    </row>
    <row r="320" spans="1:8" x14ac:dyDescent="0.2">
      <c r="A320" s="59" t="s">
        <v>412</v>
      </c>
      <c r="B320" s="50" t="s">
        <v>230</v>
      </c>
      <c r="C320" s="51" t="s">
        <v>14</v>
      </c>
      <c r="D320" s="68">
        <v>63</v>
      </c>
      <c r="E320" s="22"/>
      <c r="F320" s="23"/>
      <c r="G320" s="11"/>
      <c r="H320" s="7"/>
    </row>
    <row r="321" spans="1:8" x14ac:dyDescent="0.2">
      <c r="A321" s="59" t="s">
        <v>413</v>
      </c>
      <c r="B321" s="53" t="s">
        <v>231</v>
      </c>
      <c r="C321" s="51" t="s">
        <v>14</v>
      </c>
      <c r="D321" s="68">
        <v>70</v>
      </c>
      <c r="E321" s="22"/>
      <c r="F321" s="23"/>
      <c r="G321" s="11"/>
      <c r="H321" s="7"/>
    </row>
    <row r="322" spans="1:8" x14ac:dyDescent="0.2">
      <c r="A322" s="59" t="s">
        <v>414</v>
      </c>
      <c r="B322" s="50" t="s">
        <v>232</v>
      </c>
      <c r="C322" s="51" t="s">
        <v>14</v>
      </c>
      <c r="D322" s="68">
        <v>2</v>
      </c>
      <c r="E322" s="22"/>
      <c r="F322" s="23"/>
      <c r="G322" s="11"/>
      <c r="H322" s="7"/>
    </row>
    <row r="323" spans="1:8" x14ac:dyDescent="0.2">
      <c r="A323" s="33"/>
      <c r="B323" s="52" t="s">
        <v>233</v>
      </c>
      <c r="C323" s="51"/>
      <c r="D323" s="68"/>
      <c r="E323" s="22"/>
      <c r="F323" s="23"/>
      <c r="G323" s="11"/>
      <c r="H323" s="7"/>
    </row>
    <row r="324" spans="1:8" x14ac:dyDescent="0.2">
      <c r="A324" s="33">
        <v>9</v>
      </c>
      <c r="B324" s="46" t="s">
        <v>234</v>
      </c>
      <c r="C324" s="33"/>
      <c r="D324" s="71"/>
      <c r="E324" s="22"/>
      <c r="F324" s="23"/>
      <c r="G324" s="11"/>
      <c r="H324" s="7"/>
    </row>
    <row r="325" spans="1:8" x14ac:dyDescent="0.2">
      <c r="A325" s="58" t="s">
        <v>415</v>
      </c>
      <c r="B325" s="47" t="s">
        <v>191</v>
      </c>
      <c r="C325" s="48"/>
      <c r="D325" s="72"/>
      <c r="E325" s="22"/>
      <c r="F325" s="23"/>
      <c r="G325" s="11"/>
      <c r="H325" s="7"/>
    </row>
    <row r="326" spans="1:8" ht="36" x14ac:dyDescent="0.2">
      <c r="A326" s="59" t="s">
        <v>416</v>
      </c>
      <c r="B326" s="63" t="s">
        <v>860</v>
      </c>
      <c r="C326" s="51" t="s">
        <v>14</v>
      </c>
      <c r="D326" s="68">
        <v>37</v>
      </c>
      <c r="E326" s="22"/>
      <c r="F326" s="23"/>
      <c r="G326" s="11"/>
      <c r="H326" s="7"/>
    </row>
    <row r="327" spans="1:8" ht="36" x14ac:dyDescent="0.2">
      <c r="A327" s="59" t="s">
        <v>417</v>
      </c>
      <c r="B327" s="63" t="s">
        <v>861</v>
      </c>
      <c r="C327" s="51" t="s">
        <v>14</v>
      </c>
      <c r="D327" s="68">
        <v>16</v>
      </c>
      <c r="E327" s="22"/>
      <c r="F327" s="23"/>
      <c r="G327" s="11"/>
      <c r="H327" s="7"/>
    </row>
    <row r="328" spans="1:8" x14ac:dyDescent="0.2">
      <c r="A328" s="59" t="s">
        <v>418</v>
      </c>
      <c r="B328" s="50" t="s">
        <v>192</v>
      </c>
      <c r="C328" s="51" t="s">
        <v>14</v>
      </c>
      <c r="D328" s="68">
        <v>1</v>
      </c>
      <c r="E328" s="22"/>
      <c r="F328" s="23"/>
      <c r="G328" s="11"/>
      <c r="H328" s="7"/>
    </row>
    <row r="329" spans="1:8" x14ac:dyDescent="0.2">
      <c r="A329" s="59" t="s">
        <v>419</v>
      </c>
      <c r="B329" s="50" t="s">
        <v>194</v>
      </c>
      <c r="C329" s="51" t="s">
        <v>14</v>
      </c>
      <c r="D329" s="68">
        <v>4</v>
      </c>
      <c r="E329" s="22"/>
      <c r="F329" s="23"/>
      <c r="G329" s="11"/>
      <c r="H329" s="7"/>
    </row>
    <row r="330" spans="1:8" x14ac:dyDescent="0.2">
      <c r="A330" s="59" t="s">
        <v>420</v>
      </c>
      <c r="B330" s="50" t="s">
        <v>195</v>
      </c>
      <c r="C330" s="51" t="s">
        <v>14</v>
      </c>
      <c r="D330" s="68">
        <v>0</v>
      </c>
      <c r="E330" s="22"/>
      <c r="F330" s="23"/>
      <c r="G330" s="11"/>
      <c r="H330" s="7"/>
    </row>
    <row r="331" spans="1:8" x14ac:dyDescent="0.2">
      <c r="A331" s="59" t="s">
        <v>421</v>
      </c>
      <c r="B331" s="50" t="s">
        <v>196</v>
      </c>
      <c r="C331" s="51" t="s">
        <v>14</v>
      </c>
      <c r="D331" s="68">
        <v>4</v>
      </c>
      <c r="E331" s="22"/>
      <c r="F331" s="23"/>
      <c r="G331" s="11"/>
      <c r="H331" s="7"/>
    </row>
    <row r="332" spans="1:8" x14ac:dyDescent="0.2">
      <c r="A332" s="59" t="s">
        <v>422</v>
      </c>
      <c r="B332" s="50" t="s">
        <v>197</v>
      </c>
      <c r="C332" s="51" t="s">
        <v>14</v>
      </c>
      <c r="D332" s="68">
        <v>90</v>
      </c>
      <c r="E332" s="22"/>
      <c r="F332" s="23"/>
      <c r="G332" s="11"/>
      <c r="H332" s="7"/>
    </row>
    <row r="333" spans="1:8" ht="36" x14ac:dyDescent="0.2">
      <c r="A333" s="59" t="s">
        <v>423</v>
      </c>
      <c r="B333" s="53" t="s">
        <v>856</v>
      </c>
      <c r="C333" s="51" t="s">
        <v>14</v>
      </c>
      <c r="D333" s="68">
        <v>2</v>
      </c>
      <c r="E333" s="22"/>
      <c r="F333" s="23"/>
      <c r="G333" s="11"/>
      <c r="H333" s="7"/>
    </row>
    <row r="334" spans="1:8" ht="36" x14ac:dyDescent="0.2">
      <c r="A334" s="59" t="s">
        <v>424</v>
      </c>
      <c r="B334" s="53" t="s">
        <v>854</v>
      </c>
      <c r="C334" s="51" t="s">
        <v>14</v>
      </c>
      <c r="D334" s="68">
        <v>1</v>
      </c>
      <c r="E334" s="22"/>
      <c r="F334" s="23"/>
      <c r="G334" s="11"/>
      <c r="H334" s="7"/>
    </row>
    <row r="335" spans="1:8" ht="24" x14ac:dyDescent="0.2">
      <c r="A335" s="59" t="s">
        <v>425</v>
      </c>
      <c r="B335" s="53" t="s">
        <v>857</v>
      </c>
      <c r="C335" s="51" t="s">
        <v>14</v>
      </c>
      <c r="D335" s="68">
        <v>8</v>
      </c>
      <c r="E335" s="22"/>
      <c r="F335" s="23"/>
      <c r="G335" s="11"/>
      <c r="H335" s="7"/>
    </row>
    <row r="336" spans="1:8" x14ac:dyDescent="0.2">
      <c r="A336" s="59" t="s">
        <v>426</v>
      </c>
      <c r="B336" s="50" t="s">
        <v>198</v>
      </c>
      <c r="C336" s="51" t="s">
        <v>846</v>
      </c>
      <c r="D336" s="68">
        <v>75</v>
      </c>
      <c r="E336" s="22"/>
      <c r="F336" s="23"/>
      <c r="G336" s="11"/>
      <c r="H336" s="7"/>
    </row>
    <row r="337" spans="1:8" x14ac:dyDescent="0.2">
      <c r="A337" s="59" t="s">
        <v>427</v>
      </c>
      <c r="B337" s="50" t="s">
        <v>199</v>
      </c>
      <c r="C337" s="51" t="s">
        <v>14</v>
      </c>
      <c r="D337" s="68">
        <v>4</v>
      </c>
      <c r="E337" s="22"/>
      <c r="F337" s="23"/>
      <c r="G337" s="11"/>
      <c r="H337" s="7"/>
    </row>
    <row r="338" spans="1:8" x14ac:dyDescent="0.2">
      <c r="A338" s="59" t="s">
        <v>428</v>
      </c>
      <c r="B338" s="50" t="s">
        <v>200</v>
      </c>
      <c r="C338" s="51" t="s">
        <v>14</v>
      </c>
      <c r="D338" s="68">
        <v>90</v>
      </c>
      <c r="E338" s="22"/>
      <c r="F338" s="23"/>
      <c r="G338" s="11"/>
      <c r="H338" s="7"/>
    </row>
    <row r="339" spans="1:8" x14ac:dyDescent="0.2">
      <c r="A339" s="59" t="s">
        <v>429</v>
      </c>
      <c r="B339" s="50" t="s">
        <v>201</v>
      </c>
      <c r="C339" s="51" t="s">
        <v>14</v>
      </c>
      <c r="D339" s="68">
        <v>12</v>
      </c>
      <c r="E339" s="22"/>
      <c r="F339" s="23"/>
      <c r="G339" s="11"/>
      <c r="H339" s="7"/>
    </row>
    <row r="340" spans="1:8" x14ac:dyDescent="0.2">
      <c r="A340" s="59"/>
      <c r="B340" s="52" t="s">
        <v>202</v>
      </c>
      <c r="C340" s="51"/>
      <c r="D340" s="68"/>
      <c r="E340" s="22"/>
      <c r="F340" s="23"/>
      <c r="G340" s="11"/>
      <c r="H340" s="7"/>
    </row>
    <row r="341" spans="1:8" x14ac:dyDescent="0.2">
      <c r="A341" s="58" t="s">
        <v>430</v>
      </c>
      <c r="B341" s="47" t="s">
        <v>203</v>
      </c>
      <c r="C341" s="48"/>
      <c r="D341" s="72"/>
      <c r="E341" s="22"/>
      <c r="F341" s="23"/>
      <c r="G341" s="11"/>
      <c r="H341" s="7"/>
    </row>
    <row r="342" spans="1:8" ht="24" x14ac:dyDescent="0.2">
      <c r="A342" s="59" t="s">
        <v>431</v>
      </c>
      <c r="B342" s="53" t="s">
        <v>204</v>
      </c>
      <c r="C342" s="51" t="s">
        <v>846</v>
      </c>
      <c r="D342" s="68">
        <v>150</v>
      </c>
      <c r="E342" s="22"/>
      <c r="F342" s="23"/>
      <c r="G342" s="11"/>
      <c r="H342" s="7"/>
    </row>
    <row r="343" spans="1:8" x14ac:dyDescent="0.2">
      <c r="A343" s="59" t="s">
        <v>432</v>
      </c>
      <c r="B343" s="50" t="s">
        <v>205</v>
      </c>
      <c r="C343" s="51" t="s">
        <v>14</v>
      </c>
      <c r="D343" s="68">
        <v>10</v>
      </c>
      <c r="E343" s="22"/>
      <c r="F343" s="23"/>
      <c r="G343" s="11"/>
      <c r="H343" s="7"/>
    </row>
    <row r="344" spans="1:8" x14ac:dyDescent="0.2">
      <c r="A344" s="59" t="s">
        <v>433</v>
      </c>
      <c r="B344" s="50" t="s">
        <v>206</v>
      </c>
      <c r="C344" s="51" t="s">
        <v>14</v>
      </c>
      <c r="D344" s="68">
        <v>130</v>
      </c>
      <c r="E344" s="22"/>
      <c r="F344" s="23"/>
      <c r="G344" s="11"/>
      <c r="H344" s="7"/>
    </row>
    <row r="345" spans="1:8" x14ac:dyDescent="0.2">
      <c r="A345" s="59" t="s">
        <v>434</v>
      </c>
      <c r="B345" s="50" t="s">
        <v>207</v>
      </c>
      <c r="C345" s="51" t="s">
        <v>846</v>
      </c>
      <c r="D345" s="68">
        <v>200</v>
      </c>
      <c r="E345" s="22"/>
      <c r="F345" s="23"/>
      <c r="G345" s="11"/>
      <c r="H345" s="7"/>
    </row>
    <row r="346" spans="1:8" x14ac:dyDescent="0.2">
      <c r="A346" s="59" t="s">
        <v>435</v>
      </c>
      <c r="B346" s="50" t="s">
        <v>208</v>
      </c>
      <c r="C346" s="51" t="s">
        <v>14</v>
      </c>
      <c r="D346" s="68">
        <v>70</v>
      </c>
      <c r="E346" s="22"/>
      <c r="F346" s="23"/>
      <c r="G346" s="11"/>
      <c r="H346" s="7"/>
    </row>
    <row r="347" spans="1:8" x14ac:dyDescent="0.2">
      <c r="A347" s="33"/>
      <c r="B347" s="52" t="s">
        <v>209</v>
      </c>
      <c r="C347" s="51"/>
      <c r="D347" s="68"/>
      <c r="E347" s="22"/>
      <c r="F347" s="23"/>
      <c r="G347" s="11"/>
      <c r="H347" s="7"/>
    </row>
    <row r="348" spans="1:8" x14ac:dyDescent="0.2">
      <c r="A348" s="58" t="s">
        <v>436</v>
      </c>
      <c r="B348" s="47" t="s">
        <v>210</v>
      </c>
      <c r="C348" s="48"/>
      <c r="D348" s="72"/>
      <c r="E348" s="22"/>
      <c r="F348" s="23"/>
      <c r="G348" s="11"/>
      <c r="H348" s="7"/>
    </row>
    <row r="349" spans="1:8" ht="36" x14ac:dyDescent="0.2">
      <c r="A349" s="59" t="s">
        <v>437</v>
      </c>
      <c r="B349" s="53" t="s">
        <v>211</v>
      </c>
      <c r="C349" s="51" t="s">
        <v>14</v>
      </c>
      <c r="D349" s="68">
        <v>42</v>
      </c>
      <c r="E349" s="22"/>
      <c r="F349" s="23"/>
      <c r="G349" s="11"/>
      <c r="H349" s="7"/>
    </row>
    <row r="350" spans="1:8" ht="24" x14ac:dyDescent="0.2">
      <c r="A350" s="59" t="s">
        <v>438</v>
      </c>
      <c r="B350" s="53" t="s">
        <v>212</v>
      </c>
      <c r="C350" s="51" t="s">
        <v>14</v>
      </c>
      <c r="D350" s="68">
        <v>6</v>
      </c>
      <c r="E350" s="22"/>
      <c r="F350" s="23"/>
      <c r="G350" s="11"/>
      <c r="H350" s="7"/>
    </row>
    <row r="351" spans="1:8" ht="24" x14ac:dyDescent="0.2">
      <c r="A351" s="59" t="s">
        <v>439</v>
      </c>
      <c r="B351" s="53" t="s">
        <v>213</v>
      </c>
      <c r="C351" s="51" t="s">
        <v>14</v>
      </c>
      <c r="D351" s="68">
        <v>12</v>
      </c>
      <c r="E351" s="22"/>
      <c r="F351" s="23"/>
      <c r="G351" s="11"/>
      <c r="H351" s="7"/>
    </row>
    <row r="352" spans="1:8" x14ac:dyDescent="0.2">
      <c r="A352" s="59" t="s">
        <v>440</v>
      </c>
      <c r="B352" s="53" t="s">
        <v>214</v>
      </c>
      <c r="C352" s="49" t="s">
        <v>14</v>
      </c>
      <c r="D352" s="73">
        <v>49</v>
      </c>
      <c r="E352" s="22"/>
      <c r="F352" s="23"/>
      <c r="G352" s="11"/>
      <c r="H352" s="7"/>
    </row>
    <row r="353" spans="1:8" x14ac:dyDescent="0.2">
      <c r="A353" s="59" t="s">
        <v>441</v>
      </c>
      <c r="B353" s="53" t="s">
        <v>215</v>
      </c>
      <c r="C353" s="49" t="s">
        <v>14</v>
      </c>
      <c r="D353" s="73">
        <v>49</v>
      </c>
      <c r="E353" s="22"/>
      <c r="F353" s="23"/>
      <c r="G353" s="11"/>
      <c r="H353" s="7"/>
    </row>
    <row r="354" spans="1:8" x14ac:dyDescent="0.2">
      <c r="A354" s="59" t="s">
        <v>442</v>
      </c>
      <c r="B354" s="53" t="s">
        <v>216</v>
      </c>
      <c r="C354" s="49" t="s">
        <v>14</v>
      </c>
      <c r="D354" s="73">
        <v>5</v>
      </c>
      <c r="E354" s="22"/>
      <c r="F354" s="23"/>
      <c r="G354" s="11"/>
      <c r="H354" s="7"/>
    </row>
    <row r="355" spans="1:8" x14ac:dyDescent="0.2">
      <c r="A355" s="59" t="s">
        <v>443</v>
      </c>
      <c r="B355" s="53" t="s">
        <v>217</v>
      </c>
      <c r="C355" s="49" t="s">
        <v>14</v>
      </c>
      <c r="D355" s="73">
        <v>1</v>
      </c>
      <c r="E355" s="22"/>
      <c r="F355" s="23"/>
      <c r="G355" s="11"/>
      <c r="H355" s="7"/>
    </row>
    <row r="356" spans="1:8" x14ac:dyDescent="0.2">
      <c r="A356" s="59" t="s">
        <v>444</v>
      </c>
      <c r="B356" s="53" t="s">
        <v>218</v>
      </c>
      <c r="C356" s="49" t="s">
        <v>14</v>
      </c>
      <c r="D356" s="73">
        <v>1</v>
      </c>
      <c r="E356" s="22"/>
      <c r="F356" s="23"/>
      <c r="G356" s="11"/>
      <c r="H356" s="7"/>
    </row>
    <row r="357" spans="1:8" x14ac:dyDescent="0.2">
      <c r="A357" s="59" t="s">
        <v>445</v>
      </c>
      <c r="B357" s="53" t="s">
        <v>219</v>
      </c>
      <c r="C357" s="49" t="s">
        <v>534</v>
      </c>
      <c r="D357" s="73">
        <v>77</v>
      </c>
      <c r="E357" s="22"/>
      <c r="F357" s="23"/>
      <c r="G357" s="11"/>
      <c r="H357" s="7"/>
    </row>
    <row r="358" spans="1:8" x14ac:dyDescent="0.2">
      <c r="A358" s="59" t="s">
        <v>446</v>
      </c>
      <c r="B358" s="53" t="s">
        <v>220</v>
      </c>
      <c r="C358" s="49" t="s">
        <v>14</v>
      </c>
      <c r="D358" s="73">
        <v>64</v>
      </c>
      <c r="E358" s="22"/>
      <c r="F358" s="23"/>
      <c r="G358" s="11"/>
      <c r="H358" s="7"/>
    </row>
    <row r="359" spans="1:8" ht="24" x14ac:dyDescent="0.2">
      <c r="A359" s="59" t="s">
        <v>447</v>
      </c>
      <c r="B359" s="53" t="s">
        <v>221</v>
      </c>
      <c r="C359" s="49" t="s">
        <v>534</v>
      </c>
      <c r="D359" s="73">
        <v>320</v>
      </c>
      <c r="E359" s="22"/>
      <c r="F359" s="23"/>
      <c r="G359" s="11"/>
      <c r="H359" s="7"/>
    </row>
    <row r="360" spans="1:8" ht="24" x14ac:dyDescent="0.2">
      <c r="A360" s="59" t="s">
        <v>448</v>
      </c>
      <c r="B360" s="53" t="s">
        <v>235</v>
      </c>
      <c r="C360" s="49" t="s">
        <v>534</v>
      </c>
      <c r="D360" s="73">
        <v>1600</v>
      </c>
      <c r="E360" s="22"/>
      <c r="F360" s="23"/>
      <c r="G360" s="11"/>
      <c r="H360" s="7"/>
    </row>
    <row r="361" spans="1:8" x14ac:dyDescent="0.2">
      <c r="A361" s="59" t="s">
        <v>449</v>
      </c>
      <c r="B361" s="53" t="s">
        <v>223</v>
      </c>
      <c r="C361" s="49" t="s">
        <v>14</v>
      </c>
      <c r="D361" s="73">
        <v>15</v>
      </c>
      <c r="E361" s="22"/>
      <c r="F361" s="23"/>
      <c r="G361" s="11"/>
      <c r="H361" s="7"/>
    </row>
    <row r="362" spans="1:8" x14ac:dyDescent="0.2">
      <c r="A362" s="59" t="s">
        <v>450</v>
      </c>
      <c r="B362" s="53" t="s">
        <v>224</v>
      </c>
      <c r="C362" s="49" t="s">
        <v>14</v>
      </c>
      <c r="D362" s="73">
        <v>4</v>
      </c>
      <c r="E362" s="22"/>
      <c r="F362" s="23"/>
      <c r="G362" s="11"/>
      <c r="H362" s="7"/>
    </row>
    <row r="363" spans="1:8" x14ac:dyDescent="0.2">
      <c r="A363" s="33"/>
      <c r="B363" s="52" t="s">
        <v>225</v>
      </c>
      <c r="C363" s="51"/>
      <c r="D363" s="68"/>
      <c r="E363" s="22"/>
      <c r="F363" s="23"/>
      <c r="G363" s="11"/>
      <c r="H363" s="7"/>
    </row>
    <row r="364" spans="1:8" x14ac:dyDescent="0.2">
      <c r="A364" s="33" t="s">
        <v>808</v>
      </c>
      <c r="B364" s="47" t="s">
        <v>226</v>
      </c>
      <c r="C364" s="48"/>
      <c r="D364" s="72"/>
      <c r="E364" s="22"/>
      <c r="F364" s="23"/>
      <c r="G364" s="11"/>
      <c r="H364" s="7"/>
    </row>
    <row r="365" spans="1:8" x14ac:dyDescent="0.2">
      <c r="A365" s="59" t="s">
        <v>451</v>
      </c>
      <c r="B365" s="50" t="s">
        <v>227</v>
      </c>
      <c r="C365" s="51" t="s">
        <v>846</v>
      </c>
      <c r="D365" s="68">
        <v>2500</v>
      </c>
      <c r="E365" s="22"/>
      <c r="F365" s="23"/>
      <c r="G365" s="11"/>
      <c r="H365" s="7"/>
    </row>
    <row r="366" spans="1:8" x14ac:dyDescent="0.2">
      <c r="A366" s="59" t="s">
        <v>452</v>
      </c>
      <c r="B366" s="50" t="s">
        <v>228</v>
      </c>
      <c r="C366" s="51" t="s">
        <v>846</v>
      </c>
      <c r="D366" s="68">
        <v>150</v>
      </c>
      <c r="E366" s="22"/>
      <c r="F366" s="23"/>
      <c r="G366" s="11"/>
      <c r="H366" s="7"/>
    </row>
    <row r="367" spans="1:8" x14ac:dyDescent="0.2">
      <c r="A367" s="59" t="s">
        <v>453</v>
      </c>
      <c r="B367" s="50" t="s">
        <v>229</v>
      </c>
      <c r="C367" s="51" t="s">
        <v>846</v>
      </c>
      <c r="D367" s="68">
        <v>1000</v>
      </c>
      <c r="E367" s="22"/>
      <c r="F367" s="23"/>
      <c r="G367" s="11"/>
      <c r="H367" s="7"/>
    </row>
    <row r="368" spans="1:8" x14ac:dyDescent="0.2">
      <c r="A368" s="59" t="s">
        <v>454</v>
      </c>
      <c r="B368" s="50" t="s">
        <v>230</v>
      </c>
      <c r="C368" s="51" t="s">
        <v>14</v>
      </c>
      <c r="D368" s="68">
        <v>63</v>
      </c>
      <c r="E368" s="22"/>
      <c r="F368" s="23"/>
      <c r="G368" s="11"/>
      <c r="H368" s="7"/>
    </row>
    <row r="369" spans="1:8" x14ac:dyDescent="0.2">
      <c r="A369" s="59" t="s">
        <v>455</v>
      </c>
      <c r="B369" s="53" t="s">
        <v>231</v>
      </c>
      <c r="C369" s="51" t="s">
        <v>14</v>
      </c>
      <c r="D369" s="68">
        <v>70</v>
      </c>
      <c r="E369" s="22"/>
      <c r="F369" s="23"/>
      <c r="G369" s="11"/>
      <c r="H369" s="7"/>
    </row>
    <row r="370" spans="1:8" x14ac:dyDescent="0.2">
      <c r="A370" s="59" t="s">
        <v>456</v>
      </c>
      <c r="B370" s="50" t="s">
        <v>232</v>
      </c>
      <c r="C370" s="51" t="s">
        <v>14</v>
      </c>
      <c r="D370" s="68">
        <v>2</v>
      </c>
      <c r="E370" s="22"/>
      <c r="F370" s="23"/>
      <c r="G370" s="11"/>
      <c r="H370" s="7"/>
    </row>
    <row r="371" spans="1:8" x14ac:dyDescent="0.2">
      <c r="A371" s="33"/>
      <c r="B371" s="52" t="s">
        <v>233</v>
      </c>
      <c r="C371" s="51"/>
      <c r="D371" s="68"/>
      <c r="E371" s="22"/>
      <c r="F371" s="23"/>
      <c r="G371" s="11"/>
      <c r="H371" s="7"/>
    </row>
    <row r="372" spans="1:8" x14ac:dyDescent="0.2">
      <c r="A372" s="33">
        <v>10</v>
      </c>
      <c r="B372" s="46" t="s">
        <v>236</v>
      </c>
      <c r="C372" s="33"/>
      <c r="D372" s="71"/>
      <c r="E372" s="22"/>
      <c r="F372" s="23"/>
      <c r="G372" s="11"/>
      <c r="H372" s="7"/>
    </row>
    <row r="373" spans="1:8" x14ac:dyDescent="0.2">
      <c r="A373" s="33" t="s">
        <v>809</v>
      </c>
      <c r="B373" s="47" t="s">
        <v>237</v>
      </c>
      <c r="C373" s="48"/>
      <c r="D373" s="72"/>
      <c r="E373" s="22"/>
      <c r="F373" s="23"/>
      <c r="G373" s="11"/>
      <c r="H373" s="7"/>
    </row>
    <row r="374" spans="1:8" x14ac:dyDescent="0.2">
      <c r="A374" s="37" t="s">
        <v>457</v>
      </c>
      <c r="B374" s="50" t="s">
        <v>238</v>
      </c>
      <c r="C374" s="51" t="s">
        <v>11</v>
      </c>
      <c r="D374" s="68">
        <v>62</v>
      </c>
      <c r="E374" s="22"/>
      <c r="F374" s="23"/>
      <c r="G374" s="11"/>
      <c r="H374" s="7"/>
    </row>
    <row r="375" spans="1:8" x14ac:dyDescent="0.2">
      <c r="A375" s="37" t="s">
        <v>458</v>
      </c>
      <c r="B375" s="50" t="s">
        <v>239</v>
      </c>
      <c r="C375" s="51" t="s">
        <v>846</v>
      </c>
      <c r="D375" s="68">
        <v>186</v>
      </c>
      <c r="E375" s="22"/>
      <c r="F375" s="23"/>
      <c r="G375" s="11"/>
      <c r="H375" s="7"/>
    </row>
    <row r="376" spans="1:8" x14ac:dyDescent="0.2">
      <c r="A376" s="37" t="s">
        <v>459</v>
      </c>
      <c r="B376" s="50" t="s">
        <v>240</v>
      </c>
      <c r="C376" s="51" t="s">
        <v>846</v>
      </c>
      <c r="D376" s="68">
        <v>80</v>
      </c>
      <c r="E376" s="22"/>
      <c r="F376" s="23"/>
      <c r="G376" s="11"/>
      <c r="H376" s="7"/>
    </row>
    <row r="377" spans="1:8" x14ac:dyDescent="0.2">
      <c r="A377" s="37" t="s">
        <v>460</v>
      </c>
      <c r="B377" s="50" t="s">
        <v>241</v>
      </c>
      <c r="C377" s="51" t="s">
        <v>846</v>
      </c>
      <c r="D377" s="68">
        <v>4</v>
      </c>
      <c r="E377" s="22"/>
      <c r="F377" s="23"/>
      <c r="G377" s="11"/>
      <c r="H377" s="7"/>
    </row>
    <row r="378" spans="1:8" x14ac:dyDescent="0.2">
      <c r="A378" s="37" t="s">
        <v>461</v>
      </c>
      <c r="B378" s="50" t="s">
        <v>242</v>
      </c>
      <c r="C378" s="51" t="s">
        <v>14</v>
      </c>
      <c r="D378" s="68">
        <v>24</v>
      </c>
      <c r="E378" s="22"/>
      <c r="F378" s="23"/>
      <c r="G378" s="11"/>
      <c r="H378" s="7"/>
    </row>
    <row r="379" spans="1:8" x14ac:dyDescent="0.2">
      <c r="A379" s="37" t="s">
        <v>462</v>
      </c>
      <c r="B379" s="50" t="s">
        <v>463</v>
      </c>
      <c r="C379" s="51" t="s">
        <v>14</v>
      </c>
      <c r="D379" s="68">
        <v>4</v>
      </c>
      <c r="E379" s="22"/>
      <c r="F379" s="23"/>
      <c r="G379" s="11"/>
      <c r="H379" s="7"/>
    </row>
    <row r="380" spans="1:8" x14ac:dyDescent="0.2">
      <c r="A380" s="33"/>
      <c r="B380" s="52" t="s">
        <v>243</v>
      </c>
      <c r="C380" s="51"/>
      <c r="D380" s="68"/>
      <c r="E380" s="22"/>
      <c r="F380" s="23"/>
      <c r="G380" s="11"/>
      <c r="H380" s="7"/>
    </row>
    <row r="381" spans="1:8" x14ac:dyDescent="0.2">
      <c r="A381" s="33" t="s">
        <v>810</v>
      </c>
      <c r="B381" s="47" t="s">
        <v>244</v>
      </c>
      <c r="C381" s="48"/>
      <c r="D381" s="72"/>
      <c r="E381" s="22"/>
      <c r="F381" s="23"/>
      <c r="G381" s="11"/>
      <c r="H381" s="7"/>
    </row>
    <row r="382" spans="1:8" x14ac:dyDescent="0.2">
      <c r="A382" s="37" t="s">
        <v>464</v>
      </c>
      <c r="B382" s="50" t="s">
        <v>245</v>
      </c>
      <c r="C382" s="51" t="s">
        <v>14</v>
      </c>
      <c r="D382" s="68">
        <v>3</v>
      </c>
      <c r="E382" s="22"/>
      <c r="F382" s="23"/>
      <c r="G382" s="11"/>
      <c r="H382" s="7"/>
    </row>
    <row r="383" spans="1:8" x14ac:dyDescent="0.2">
      <c r="A383" s="37" t="s">
        <v>465</v>
      </c>
      <c r="B383" s="50" t="s">
        <v>246</v>
      </c>
      <c r="C383" s="51" t="s">
        <v>14</v>
      </c>
      <c r="D383" s="68">
        <v>2</v>
      </c>
      <c r="E383" s="22"/>
      <c r="F383" s="23"/>
      <c r="G383" s="11"/>
      <c r="H383" s="7"/>
    </row>
    <row r="384" spans="1:8" x14ac:dyDescent="0.2">
      <c r="A384" s="37" t="s">
        <v>466</v>
      </c>
      <c r="B384" s="50" t="s">
        <v>247</v>
      </c>
      <c r="C384" s="51" t="s">
        <v>846</v>
      </c>
      <c r="D384" s="68">
        <v>20</v>
      </c>
      <c r="E384" s="22"/>
      <c r="F384" s="23"/>
      <c r="G384" s="11"/>
      <c r="H384" s="7"/>
    </row>
    <row r="385" spans="1:8" x14ac:dyDescent="0.2">
      <c r="A385" s="37" t="s">
        <v>467</v>
      </c>
      <c r="B385" s="50" t="s">
        <v>248</v>
      </c>
      <c r="C385" s="51" t="s">
        <v>846</v>
      </c>
      <c r="D385" s="68">
        <v>40</v>
      </c>
      <c r="E385" s="22"/>
      <c r="F385" s="23"/>
      <c r="G385" s="11"/>
      <c r="H385" s="7"/>
    </row>
    <row r="386" spans="1:8" x14ac:dyDescent="0.2">
      <c r="A386" s="37" t="s">
        <v>468</v>
      </c>
      <c r="B386" s="50" t="s">
        <v>249</v>
      </c>
      <c r="C386" s="51" t="s">
        <v>535</v>
      </c>
      <c r="D386" s="68">
        <v>4</v>
      </c>
      <c r="E386" s="22"/>
      <c r="F386" s="23"/>
      <c r="G386" s="11"/>
      <c r="H386" s="7"/>
    </row>
    <row r="387" spans="1:8" x14ac:dyDescent="0.2">
      <c r="A387" s="37" t="s">
        <v>469</v>
      </c>
      <c r="B387" s="50" t="s">
        <v>250</v>
      </c>
      <c r="C387" s="51" t="s">
        <v>14</v>
      </c>
      <c r="D387" s="68">
        <v>1</v>
      </c>
      <c r="E387" s="22"/>
      <c r="F387" s="23"/>
      <c r="G387" s="11"/>
      <c r="H387" s="7"/>
    </row>
    <row r="388" spans="1:8" x14ac:dyDescent="0.2">
      <c r="A388" s="37" t="s">
        <v>470</v>
      </c>
      <c r="B388" s="50" t="s">
        <v>251</v>
      </c>
      <c r="C388" s="51" t="s">
        <v>14</v>
      </c>
      <c r="D388" s="68">
        <v>3</v>
      </c>
      <c r="E388" s="22"/>
      <c r="F388" s="23"/>
      <c r="G388" s="11"/>
      <c r="H388" s="7"/>
    </row>
    <row r="389" spans="1:8" x14ac:dyDescent="0.2">
      <c r="A389" s="37" t="s">
        <v>471</v>
      </c>
      <c r="B389" s="50" t="s">
        <v>252</v>
      </c>
      <c r="C389" s="51" t="s">
        <v>846</v>
      </c>
      <c r="D389" s="68">
        <v>275</v>
      </c>
      <c r="E389" s="22"/>
      <c r="F389" s="23"/>
      <c r="G389" s="11"/>
      <c r="H389" s="7"/>
    </row>
    <row r="390" spans="1:8" x14ac:dyDescent="0.2">
      <c r="A390" s="37" t="s">
        <v>472</v>
      </c>
      <c r="B390" s="50" t="s">
        <v>253</v>
      </c>
      <c r="C390" s="51" t="s">
        <v>846</v>
      </c>
      <c r="D390" s="68">
        <v>91.666666666666671</v>
      </c>
      <c r="E390" s="22"/>
      <c r="F390" s="23"/>
      <c r="G390" s="11"/>
      <c r="H390" s="7"/>
    </row>
    <row r="391" spans="1:8" x14ac:dyDescent="0.2">
      <c r="A391" s="37" t="s">
        <v>473</v>
      </c>
      <c r="B391" s="50" t="s">
        <v>254</v>
      </c>
      <c r="C391" s="51" t="s">
        <v>14</v>
      </c>
      <c r="D391" s="68">
        <v>1</v>
      </c>
      <c r="E391" s="22"/>
      <c r="F391" s="23"/>
      <c r="G391" s="11"/>
      <c r="H391" s="7"/>
    </row>
    <row r="392" spans="1:8" x14ac:dyDescent="0.2">
      <c r="A392" s="37" t="s">
        <v>474</v>
      </c>
      <c r="B392" s="50" t="s">
        <v>255</v>
      </c>
      <c r="C392" s="51" t="s">
        <v>14</v>
      </c>
      <c r="D392" s="68">
        <v>1</v>
      </c>
      <c r="E392" s="22"/>
      <c r="F392" s="23"/>
      <c r="G392" s="11"/>
      <c r="H392" s="7"/>
    </row>
    <row r="393" spans="1:8" x14ac:dyDescent="0.2">
      <c r="A393" s="37" t="s">
        <v>475</v>
      </c>
      <c r="B393" s="50" t="s">
        <v>256</v>
      </c>
      <c r="C393" s="51" t="s">
        <v>14</v>
      </c>
      <c r="D393" s="68">
        <v>1</v>
      </c>
      <c r="E393" s="22"/>
      <c r="F393" s="23"/>
      <c r="G393" s="11"/>
      <c r="H393" s="7"/>
    </row>
    <row r="394" spans="1:8" x14ac:dyDescent="0.2">
      <c r="A394" s="37" t="s">
        <v>476</v>
      </c>
      <c r="B394" s="50" t="s">
        <v>257</v>
      </c>
      <c r="C394" s="51" t="s">
        <v>14</v>
      </c>
      <c r="D394" s="68">
        <v>1</v>
      </c>
      <c r="E394" s="22"/>
      <c r="F394" s="23"/>
      <c r="G394" s="11"/>
      <c r="H394" s="7"/>
    </row>
    <row r="395" spans="1:8" x14ac:dyDescent="0.2">
      <c r="A395" s="37" t="s">
        <v>477</v>
      </c>
      <c r="B395" s="50" t="s">
        <v>258</v>
      </c>
      <c r="C395" s="51" t="s">
        <v>846</v>
      </c>
      <c r="D395" s="68">
        <v>90</v>
      </c>
      <c r="E395" s="22"/>
      <c r="F395" s="23"/>
      <c r="G395" s="11"/>
      <c r="H395" s="7"/>
    </row>
    <row r="396" spans="1:8" x14ac:dyDescent="0.2">
      <c r="A396" s="37" t="s">
        <v>478</v>
      </c>
      <c r="B396" s="50" t="s">
        <v>259</v>
      </c>
      <c r="C396" s="51" t="s">
        <v>14</v>
      </c>
      <c r="D396" s="68">
        <v>3</v>
      </c>
      <c r="E396" s="22"/>
      <c r="F396" s="23"/>
      <c r="G396" s="11"/>
      <c r="H396" s="7"/>
    </row>
    <row r="397" spans="1:8" x14ac:dyDescent="0.2">
      <c r="A397" s="37" t="s">
        <v>479</v>
      </c>
      <c r="B397" s="50" t="s">
        <v>260</v>
      </c>
      <c r="C397" s="51" t="s">
        <v>14</v>
      </c>
      <c r="D397" s="68">
        <v>1</v>
      </c>
      <c r="E397" s="22"/>
      <c r="F397" s="23"/>
      <c r="G397" s="11"/>
      <c r="H397" s="7"/>
    </row>
    <row r="398" spans="1:8" x14ac:dyDescent="0.2">
      <c r="A398" s="37" t="s">
        <v>480</v>
      </c>
      <c r="B398" s="50" t="s">
        <v>261</v>
      </c>
      <c r="C398" s="51" t="s">
        <v>14</v>
      </c>
      <c r="D398" s="68">
        <v>6</v>
      </c>
      <c r="E398" s="22"/>
      <c r="F398" s="23"/>
      <c r="G398" s="11"/>
      <c r="H398" s="7"/>
    </row>
    <row r="399" spans="1:8" x14ac:dyDescent="0.2">
      <c r="A399" s="37" t="s">
        <v>481</v>
      </c>
      <c r="B399" s="50" t="s">
        <v>262</v>
      </c>
      <c r="C399" s="51" t="s">
        <v>14</v>
      </c>
      <c r="D399" s="68">
        <v>1</v>
      </c>
      <c r="E399" s="22"/>
      <c r="F399" s="23"/>
      <c r="G399" s="11"/>
      <c r="H399" s="7"/>
    </row>
    <row r="400" spans="1:8" x14ac:dyDescent="0.2">
      <c r="A400" s="37" t="s">
        <v>482</v>
      </c>
      <c r="B400" s="50" t="s">
        <v>263</v>
      </c>
      <c r="C400" s="51" t="s">
        <v>14</v>
      </c>
      <c r="D400" s="68">
        <v>3</v>
      </c>
      <c r="E400" s="22"/>
      <c r="F400" s="23"/>
      <c r="G400" s="11"/>
      <c r="H400" s="7"/>
    </row>
    <row r="401" spans="1:8" x14ac:dyDescent="0.2">
      <c r="A401" s="37" t="s">
        <v>483</v>
      </c>
      <c r="B401" s="50" t="s">
        <v>264</v>
      </c>
      <c r="C401" s="51" t="s">
        <v>14</v>
      </c>
      <c r="D401" s="68">
        <v>6</v>
      </c>
      <c r="E401" s="22"/>
      <c r="F401" s="23"/>
      <c r="G401" s="11"/>
      <c r="H401" s="7"/>
    </row>
    <row r="402" spans="1:8" x14ac:dyDescent="0.2">
      <c r="A402" s="37" t="s">
        <v>484</v>
      </c>
      <c r="B402" s="50" t="s">
        <v>265</v>
      </c>
      <c r="C402" s="51" t="s">
        <v>14</v>
      </c>
      <c r="D402" s="68">
        <v>1</v>
      </c>
      <c r="E402" s="22"/>
      <c r="F402" s="23"/>
      <c r="G402" s="11"/>
      <c r="H402" s="7"/>
    </row>
    <row r="403" spans="1:8" x14ac:dyDescent="0.2">
      <c r="A403" s="37" t="s">
        <v>485</v>
      </c>
      <c r="B403" s="50" t="s">
        <v>266</v>
      </c>
      <c r="C403" s="51" t="s">
        <v>14</v>
      </c>
      <c r="D403" s="68">
        <v>1</v>
      </c>
      <c r="E403" s="22"/>
      <c r="F403" s="23"/>
      <c r="G403" s="11"/>
      <c r="H403" s="7"/>
    </row>
    <row r="404" spans="1:8" x14ac:dyDescent="0.2">
      <c r="A404" s="37" t="s">
        <v>486</v>
      </c>
      <c r="B404" s="50" t="s">
        <v>267</v>
      </c>
      <c r="C404" s="51" t="s">
        <v>14</v>
      </c>
      <c r="D404" s="68">
        <v>1</v>
      </c>
      <c r="E404" s="22"/>
      <c r="F404" s="23"/>
      <c r="G404" s="11"/>
      <c r="H404" s="7"/>
    </row>
    <row r="405" spans="1:8" x14ac:dyDescent="0.2">
      <c r="A405" s="37" t="s">
        <v>487</v>
      </c>
      <c r="B405" s="50" t="s">
        <v>268</v>
      </c>
      <c r="C405" s="51" t="s">
        <v>14</v>
      </c>
      <c r="D405" s="68">
        <v>3</v>
      </c>
      <c r="E405" s="22"/>
      <c r="F405" s="23"/>
      <c r="G405" s="11"/>
      <c r="H405" s="7"/>
    </row>
    <row r="406" spans="1:8" x14ac:dyDescent="0.2">
      <c r="A406" s="37" t="s">
        <v>488</v>
      </c>
      <c r="B406" s="50" t="s">
        <v>269</v>
      </c>
      <c r="C406" s="51" t="s">
        <v>14</v>
      </c>
      <c r="D406" s="68">
        <v>2</v>
      </c>
      <c r="E406" s="22"/>
      <c r="F406" s="23"/>
      <c r="G406" s="11"/>
      <c r="H406" s="7"/>
    </row>
    <row r="407" spans="1:8" x14ac:dyDescent="0.2">
      <c r="A407" s="37" t="s">
        <v>489</v>
      </c>
      <c r="B407" s="50" t="s">
        <v>270</v>
      </c>
      <c r="C407" s="51" t="s">
        <v>14</v>
      </c>
      <c r="D407" s="68">
        <v>1</v>
      </c>
      <c r="E407" s="22"/>
      <c r="F407" s="23"/>
      <c r="G407" s="11"/>
      <c r="H407" s="7"/>
    </row>
    <row r="408" spans="1:8" x14ac:dyDescent="0.2">
      <c r="A408" s="37" t="s">
        <v>490</v>
      </c>
      <c r="B408" s="50" t="s">
        <v>271</v>
      </c>
      <c r="C408" s="51" t="s">
        <v>14</v>
      </c>
      <c r="D408" s="68">
        <v>3</v>
      </c>
      <c r="E408" s="22"/>
      <c r="F408" s="23"/>
      <c r="G408" s="11"/>
      <c r="H408" s="7"/>
    </row>
    <row r="409" spans="1:8" x14ac:dyDescent="0.2">
      <c r="A409" s="37" t="s">
        <v>491</v>
      </c>
      <c r="B409" s="53" t="s">
        <v>272</v>
      </c>
      <c r="C409" s="51" t="s">
        <v>536</v>
      </c>
      <c r="D409" s="68">
        <v>1</v>
      </c>
      <c r="E409" s="22"/>
      <c r="F409" s="23"/>
      <c r="G409" s="11"/>
      <c r="H409" s="7"/>
    </row>
    <row r="410" spans="1:8" x14ac:dyDescent="0.2">
      <c r="A410" s="37" t="s">
        <v>492</v>
      </c>
      <c r="B410" s="50" t="s">
        <v>273</v>
      </c>
      <c r="C410" s="51" t="s">
        <v>14</v>
      </c>
      <c r="D410" s="68">
        <v>3</v>
      </c>
      <c r="E410" s="22"/>
      <c r="F410" s="23"/>
      <c r="G410" s="11"/>
      <c r="H410" s="7"/>
    </row>
    <row r="411" spans="1:8" x14ac:dyDescent="0.2">
      <c r="A411" s="37" t="s">
        <v>493</v>
      </c>
      <c r="B411" s="50" t="s">
        <v>274</v>
      </c>
      <c r="C411" s="51" t="s">
        <v>14</v>
      </c>
      <c r="D411" s="68">
        <v>3</v>
      </c>
      <c r="E411" s="22"/>
      <c r="F411" s="23"/>
      <c r="G411" s="11"/>
      <c r="H411" s="7"/>
    </row>
    <row r="412" spans="1:8" x14ac:dyDescent="0.2">
      <c r="A412" s="37" t="s">
        <v>494</v>
      </c>
      <c r="B412" s="50" t="s">
        <v>275</v>
      </c>
      <c r="C412" s="51" t="s">
        <v>14</v>
      </c>
      <c r="D412" s="68">
        <v>7</v>
      </c>
      <c r="E412" s="22"/>
      <c r="F412" s="23"/>
      <c r="G412" s="11"/>
      <c r="H412" s="7"/>
    </row>
    <row r="413" spans="1:8" x14ac:dyDescent="0.2">
      <c r="A413" s="37" t="s">
        <v>495</v>
      </c>
      <c r="B413" s="50" t="s">
        <v>276</v>
      </c>
      <c r="C413" s="51" t="s">
        <v>14</v>
      </c>
      <c r="D413" s="68">
        <v>2</v>
      </c>
      <c r="E413" s="22"/>
      <c r="F413" s="23"/>
      <c r="G413" s="11"/>
      <c r="H413" s="7"/>
    </row>
    <row r="414" spans="1:8" x14ac:dyDescent="0.2">
      <c r="A414" s="37" t="s">
        <v>496</v>
      </c>
      <c r="B414" s="50" t="s">
        <v>277</v>
      </c>
      <c r="C414" s="51" t="s">
        <v>14</v>
      </c>
      <c r="D414" s="68">
        <v>2</v>
      </c>
      <c r="E414" s="22"/>
      <c r="F414" s="23"/>
      <c r="G414" s="11"/>
      <c r="H414" s="7"/>
    </row>
    <row r="415" spans="1:8" x14ac:dyDescent="0.2">
      <c r="A415" s="37" t="s">
        <v>497</v>
      </c>
      <c r="B415" s="50" t="s">
        <v>278</v>
      </c>
      <c r="C415" s="51" t="s">
        <v>14</v>
      </c>
      <c r="D415" s="68">
        <v>2</v>
      </c>
      <c r="E415" s="22"/>
      <c r="F415" s="23"/>
      <c r="G415" s="11"/>
      <c r="H415" s="7"/>
    </row>
    <row r="416" spans="1:8" x14ac:dyDescent="0.2">
      <c r="A416" s="37" t="s">
        <v>498</v>
      </c>
      <c r="B416" s="50" t="s">
        <v>279</v>
      </c>
      <c r="C416" s="51" t="s">
        <v>14</v>
      </c>
      <c r="D416" s="68">
        <v>1</v>
      </c>
      <c r="E416" s="22"/>
      <c r="F416" s="23"/>
      <c r="G416" s="11"/>
      <c r="H416" s="7"/>
    </row>
    <row r="417" spans="1:8" x14ac:dyDescent="0.2">
      <c r="A417" s="33"/>
      <c r="B417" s="52" t="s">
        <v>280</v>
      </c>
      <c r="C417" s="51"/>
      <c r="D417" s="68"/>
      <c r="E417" s="22"/>
      <c r="F417" s="23"/>
      <c r="G417" s="11"/>
      <c r="H417" s="7"/>
    </row>
    <row r="418" spans="1:8" x14ac:dyDescent="0.2">
      <c r="A418" s="33" t="s">
        <v>811</v>
      </c>
      <c r="B418" s="47" t="s">
        <v>281</v>
      </c>
      <c r="C418" s="48"/>
      <c r="D418" s="72"/>
      <c r="E418" s="22"/>
      <c r="F418" s="23"/>
      <c r="G418" s="11"/>
      <c r="H418" s="7"/>
    </row>
    <row r="419" spans="1:8" ht="48" x14ac:dyDescent="0.2">
      <c r="A419" s="37" t="s">
        <v>499</v>
      </c>
      <c r="B419" s="53" t="s">
        <v>282</v>
      </c>
      <c r="C419" s="51" t="s">
        <v>14</v>
      </c>
      <c r="D419" s="68">
        <v>1</v>
      </c>
      <c r="E419" s="22"/>
      <c r="F419" s="23"/>
      <c r="G419" s="11"/>
      <c r="H419" s="7"/>
    </row>
    <row r="420" spans="1:8" x14ac:dyDescent="0.2">
      <c r="A420" s="37" t="s">
        <v>500</v>
      </c>
      <c r="B420" s="53" t="s">
        <v>283</v>
      </c>
      <c r="C420" s="51" t="s">
        <v>14</v>
      </c>
      <c r="D420" s="68">
        <v>1</v>
      </c>
      <c r="E420" s="22"/>
      <c r="F420" s="23"/>
      <c r="G420" s="11"/>
      <c r="H420" s="7"/>
    </row>
    <row r="421" spans="1:8" x14ac:dyDescent="0.2">
      <c r="A421" s="37" t="s">
        <v>501</v>
      </c>
      <c r="B421" s="54" t="s">
        <v>284</v>
      </c>
      <c r="C421" s="51" t="s">
        <v>14</v>
      </c>
      <c r="D421" s="68">
        <v>1</v>
      </c>
      <c r="E421" s="22"/>
      <c r="F421" s="23"/>
      <c r="G421" s="11"/>
      <c r="H421" s="7"/>
    </row>
    <row r="422" spans="1:8" x14ac:dyDescent="0.2">
      <c r="A422" s="37" t="s">
        <v>502</v>
      </c>
      <c r="B422" s="54" t="s">
        <v>285</v>
      </c>
      <c r="C422" s="51" t="s">
        <v>14</v>
      </c>
      <c r="D422" s="68">
        <v>1</v>
      </c>
      <c r="E422" s="22"/>
      <c r="F422" s="23"/>
      <c r="G422" s="11"/>
      <c r="H422" s="7"/>
    </row>
    <row r="423" spans="1:8" x14ac:dyDescent="0.2">
      <c r="A423" s="37" t="s">
        <v>503</v>
      </c>
      <c r="B423" s="54" t="s">
        <v>286</v>
      </c>
      <c r="C423" s="51" t="s">
        <v>14</v>
      </c>
      <c r="D423" s="68">
        <v>1</v>
      </c>
      <c r="E423" s="22"/>
      <c r="F423" s="23"/>
      <c r="G423" s="11"/>
      <c r="H423" s="7"/>
    </row>
    <row r="424" spans="1:8" x14ac:dyDescent="0.2">
      <c r="A424" s="33"/>
      <c r="B424" s="52" t="s">
        <v>287</v>
      </c>
      <c r="C424" s="51"/>
      <c r="D424" s="68"/>
      <c r="E424" s="22"/>
      <c r="F424" s="23"/>
      <c r="G424" s="11"/>
      <c r="H424" s="7"/>
    </row>
    <row r="425" spans="1:8" x14ac:dyDescent="0.2">
      <c r="A425" s="33" t="s">
        <v>812</v>
      </c>
      <c r="B425" s="47" t="s">
        <v>288</v>
      </c>
      <c r="C425" s="48"/>
      <c r="D425" s="72"/>
      <c r="E425" s="22"/>
      <c r="F425" s="23"/>
      <c r="G425" s="11"/>
      <c r="H425" s="7"/>
    </row>
    <row r="426" spans="1:8" x14ac:dyDescent="0.2">
      <c r="A426" s="37" t="s">
        <v>504</v>
      </c>
      <c r="B426" s="53" t="s">
        <v>289</v>
      </c>
      <c r="C426" s="51" t="s">
        <v>11</v>
      </c>
      <c r="D426" s="74">
        <v>60</v>
      </c>
      <c r="E426" s="22"/>
      <c r="F426" s="23"/>
      <c r="G426" s="11"/>
      <c r="H426" s="7"/>
    </row>
    <row r="427" spans="1:8" x14ac:dyDescent="0.2">
      <c r="A427" s="37" t="s">
        <v>505</v>
      </c>
      <c r="B427" s="50" t="s">
        <v>290</v>
      </c>
      <c r="C427" s="51" t="s">
        <v>14</v>
      </c>
      <c r="D427" s="74">
        <v>4</v>
      </c>
      <c r="E427" s="22"/>
      <c r="F427" s="23"/>
      <c r="G427" s="11"/>
      <c r="H427" s="7"/>
    </row>
    <row r="428" spans="1:8" x14ac:dyDescent="0.2">
      <c r="A428" s="37" t="s">
        <v>506</v>
      </c>
      <c r="B428" s="50" t="s">
        <v>291</v>
      </c>
      <c r="C428" s="51" t="s">
        <v>537</v>
      </c>
      <c r="D428" s="74">
        <v>120</v>
      </c>
      <c r="E428" s="22"/>
      <c r="F428" s="23"/>
      <c r="G428" s="11"/>
      <c r="H428" s="7"/>
    </row>
    <row r="429" spans="1:8" x14ac:dyDescent="0.2">
      <c r="A429" s="37" t="s">
        <v>507</v>
      </c>
      <c r="B429" s="50" t="s">
        <v>292</v>
      </c>
      <c r="C429" s="51" t="s">
        <v>14</v>
      </c>
      <c r="D429" s="74">
        <v>1</v>
      </c>
      <c r="E429" s="22"/>
      <c r="F429" s="23"/>
      <c r="G429" s="11"/>
      <c r="H429" s="7"/>
    </row>
    <row r="430" spans="1:8" x14ac:dyDescent="0.2">
      <c r="A430" s="37" t="s">
        <v>508</v>
      </c>
      <c r="B430" s="50" t="s">
        <v>293</v>
      </c>
      <c r="C430" s="51" t="s">
        <v>14</v>
      </c>
      <c r="D430" s="74">
        <v>15</v>
      </c>
      <c r="E430" s="22"/>
      <c r="F430" s="23"/>
      <c r="G430" s="11"/>
      <c r="H430" s="7"/>
    </row>
    <row r="431" spans="1:8" x14ac:dyDescent="0.2">
      <c r="A431" s="37" t="s">
        <v>509</v>
      </c>
      <c r="B431" s="50" t="s">
        <v>294</v>
      </c>
      <c r="C431" s="51" t="s">
        <v>14</v>
      </c>
      <c r="D431" s="74">
        <v>1</v>
      </c>
      <c r="E431" s="22"/>
      <c r="F431" s="23"/>
      <c r="G431" s="11"/>
      <c r="H431" s="7"/>
    </row>
    <row r="432" spans="1:8" x14ac:dyDescent="0.2">
      <c r="A432" s="37" t="s">
        <v>510</v>
      </c>
      <c r="B432" s="50" t="s">
        <v>295</v>
      </c>
      <c r="C432" s="51" t="s">
        <v>14</v>
      </c>
      <c r="D432" s="74">
        <v>1</v>
      </c>
      <c r="E432" s="22"/>
      <c r="F432" s="23"/>
      <c r="G432" s="11"/>
      <c r="H432" s="7"/>
    </row>
    <row r="433" spans="1:8" x14ac:dyDescent="0.2">
      <c r="A433" s="37" t="s">
        <v>511</v>
      </c>
      <c r="B433" s="50" t="s">
        <v>296</v>
      </c>
      <c r="C433" s="51" t="s">
        <v>14</v>
      </c>
      <c r="D433" s="74">
        <v>1</v>
      </c>
      <c r="E433" s="22"/>
      <c r="F433" s="23"/>
      <c r="G433" s="11"/>
      <c r="H433" s="7"/>
    </row>
    <row r="434" spans="1:8" x14ac:dyDescent="0.2">
      <c r="A434" s="37" t="s">
        <v>512</v>
      </c>
      <c r="B434" s="50" t="s">
        <v>297</v>
      </c>
      <c r="C434" s="51" t="s">
        <v>14</v>
      </c>
      <c r="D434" s="74">
        <v>100</v>
      </c>
      <c r="E434" s="22"/>
      <c r="F434" s="23"/>
      <c r="G434" s="11"/>
      <c r="H434" s="7"/>
    </row>
    <row r="435" spans="1:8" x14ac:dyDescent="0.2">
      <c r="A435" s="37" t="s">
        <v>513</v>
      </c>
      <c r="B435" s="50" t="s">
        <v>298</v>
      </c>
      <c r="C435" s="51" t="s">
        <v>14</v>
      </c>
      <c r="D435" s="74">
        <v>5</v>
      </c>
      <c r="E435" s="22"/>
      <c r="F435" s="23"/>
      <c r="G435" s="11"/>
      <c r="H435" s="7"/>
    </row>
    <row r="436" spans="1:8" x14ac:dyDescent="0.2">
      <c r="A436" s="37" t="s">
        <v>514</v>
      </c>
      <c r="B436" s="50" t="s">
        <v>299</v>
      </c>
      <c r="C436" s="51" t="s">
        <v>14</v>
      </c>
      <c r="D436" s="74">
        <v>4</v>
      </c>
      <c r="E436" s="22"/>
      <c r="F436" s="23"/>
      <c r="G436" s="11"/>
      <c r="H436" s="7"/>
    </row>
    <row r="437" spans="1:8" x14ac:dyDescent="0.2">
      <c r="A437" s="37" t="s">
        <v>515</v>
      </c>
      <c r="B437" s="50" t="s">
        <v>300</v>
      </c>
      <c r="C437" s="51" t="s">
        <v>14</v>
      </c>
      <c r="D437" s="74">
        <v>16</v>
      </c>
      <c r="E437" s="22"/>
      <c r="F437" s="23"/>
      <c r="G437" s="11"/>
      <c r="H437" s="7"/>
    </row>
    <row r="438" spans="1:8" x14ac:dyDescent="0.2">
      <c r="A438" s="33"/>
      <c r="B438" s="52" t="s">
        <v>301</v>
      </c>
      <c r="C438" s="51"/>
      <c r="D438" s="68"/>
      <c r="E438" s="22"/>
      <c r="F438" s="23"/>
      <c r="G438" s="11"/>
      <c r="H438" s="7"/>
    </row>
    <row r="439" spans="1:8" x14ac:dyDescent="0.2">
      <c r="A439" s="33" t="s">
        <v>813</v>
      </c>
      <c r="B439" s="47" t="s">
        <v>302</v>
      </c>
      <c r="C439" s="48"/>
      <c r="D439" s="72"/>
      <c r="E439" s="22"/>
      <c r="F439" s="23"/>
      <c r="G439" s="11"/>
      <c r="H439" s="7"/>
    </row>
    <row r="440" spans="1:8" x14ac:dyDescent="0.2">
      <c r="A440" s="33" t="s">
        <v>814</v>
      </c>
      <c r="B440" s="55" t="s">
        <v>303</v>
      </c>
      <c r="C440" s="51" t="s">
        <v>538</v>
      </c>
      <c r="D440" s="68">
        <v>1</v>
      </c>
      <c r="E440" s="22"/>
      <c r="F440" s="23"/>
      <c r="G440" s="11"/>
      <c r="H440" s="7"/>
    </row>
    <row r="441" spans="1:8" ht="24" x14ac:dyDescent="0.2">
      <c r="A441" s="33"/>
      <c r="B441" s="53" t="s">
        <v>304</v>
      </c>
      <c r="C441" s="51"/>
      <c r="D441" s="68"/>
      <c r="E441" s="22"/>
      <c r="F441" s="23"/>
      <c r="G441" s="11"/>
      <c r="H441" s="7"/>
    </row>
    <row r="442" spans="1:8" x14ac:dyDescent="0.2">
      <c r="A442" s="33"/>
      <c r="B442" s="54" t="s">
        <v>305</v>
      </c>
      <c r="C442" s="51"/>
      <c r="D442" s="68"/>
      <c r="E442" s="22"/>
      <c r="F442" s="23"/>
      <c r="G442" s="11"/>
      <c r="H442" s="7"/>
    </row>
    <row r="443" spans="1:8" x14ac:dyDescent="0.2">
      <c r="A443" s="33"/>
      <c r="B443" s="54" t="s">
        <v>306</v>
      </c>
      <c r="C443" s="51"/>
      <c r="D443" s="68"/>
      <c r="E443" s="22"/>
      <c r="F443" s="23"/>
      <c r="G443" s="11"/>
      <c r="H443" s="7"/>
    </row>
    <row r="444" spans="1:8" x14ac:dyDescent="0.2">
      <c r="A444" s="33"/>
      <c r="B444" s="54" t="s">
        <v>307</v>
      </c>
      <c r="C444" s="51"/>
      <c r="D444" s="68"/>
      <c r="E444" s="22"/>
      <c r="F444" s="23"/>
      <c r="G444" s="11"/>
      <c r="H444" s="7"/>
    </row>
    <row r="445" spans="1:8" x14ac:dyDescent="0.2">
      <c r="A445" s="33"/>
      <c r="B445" s="54" t="s">
        <v>308</v>
      </c>
      <c r="C445" s="51"/>
      <c r="D445" s="68"/>
      <c r="E445" s="22"/>
      <c r="F445" s="23"/>
      <c r="G445" s="11"/>
      <c r="H445" s="7"/>
    </row>
    <row r="446" spans="1:8" x14ac:dyDescent="0.2">
      <c r="A446" s="33"/>
      <c r="B446" s="54" t="s">
        <v>309</v>
      </c>
      <c r="C446" s="51"/>
      <c r="D446" s="68"/>
      <c r="E446" s="22"/>
      <c r="F446" s="23"/>
      <c r="G446" s="11"/>
      <c r="H446" s="7"/>
    </row>
    <row r="447" spans="1:8" x14ac:dyDescent="0.2">
      <c r="A447" s="33"/>
      <c r="B447" s="54" t="s">
        <v>310</v>
      </c>
      <c r="C447" s="51"/>
      <c r="D447" s="68"/>
      <c r="E447" s="22"/>
      <c r="F447" s="23"/>
      <c r="G447" s="11"/>
      <c r="H447" s="7"/>
    </row>
    <row r="448" spans="1:8" x14ac:dyDescent="0.2">
      <c r="A448" s="33"/>
      <c r="B448" s="54" t="s">
        <v>311</v>
      </c>
      <c r="C448" s="51"/>
      <c r="D448" s="68"/>
      <c r="E448" s="22"/>
      <c r="F448" s="23"/>
      <c r="G448" s="11"/>
      <c r="H448" s="7"/>
    </row>
    <row r="449" spans="1:8" x14ac:dyDescent="0.2">
      <c r="A449" s="33"/>
      <c r="B449" s="54" t="s">
        <v>312</v>
      </c>
      <c r="C449" s="51"/>
      <c r="D449" s="68"/>
      <c r="E449" s="22"/>
      <c r="F449" s="23"/>
      <c r="G449" s="11"/>
      <c r="H449" s="7"/>
    </row>
    <row r="450" spans="1:8" x14ac:dyDescent="0.2">
      <c r="A450" s="33"/>
      <c r="B450" s="54" t="s">
        <v>313</v>
      </c>
      <c r="C450" s="51"/>
      <c r="D450" s="68"/>
      <c r="E450" s="22"/>
      <c r="F450" s="23"/>
      <c r="G450" s="11"/>
      <c r="H450" s="7"/>
    </row>
    <row r="451" spans="1:8" x14ac:dyDescent="0.2">
      <c r="A451" s="33"/>
      <c r="B451" s="54" t="s">
        <v>314</v>
      </c>
      <c r="C451" s="51"/>
      <c r="D451" s="68"/>
      <c r="E451" s="22"/>
      <c r="F451" s="23"/>
      <c r="G451" s="11"/>
      <c r="H451" s="7"/>
    </row>
    <row r="452" spans="1:8" x14ac:dyDescent="0.2">
      <c r="A452" s="33"/>
      <c r="B452" s="54" t="s">
        <v>315</v>
      </c>
      <c r="C452" s="51"/>
      <c r="D452" s="68"/>
      <c r="E452" s="22"/>
      <c r="F452" s="23"/>
      <c r="G452" s="11"/>
      <c r="H452" s="7"/>
    </row>
    <row r="453" spans="1:8" x14ac:dyDescent="0.2">
      <c r="A453" s="33"/>
      <c r="B453" s="54" t="s">
        <v>316</v>
      </c>
      <c r="C453" s="51"/>
      <c r="D453" s="68"/>
      <c r="E453" s="22"/>
      <c r="F453" s="23"/>
      <c r="G453" s="11"/>
      <c r="H453" s="7"/>
    </row>
    <row r="454" spans="1:8" x14ac:dyDescent="0.2">
      <c r="A454" s="33"/>
      <c r="B454" s="54" t="s">
        <v>317</v>
      </c>
      <c r="C454" s="51"/>
      <c r="D454" s="68"/>
      <c r="E454" s="22"/>
      <c r="F454" s="23"/>
      <c r="G454" s="11"/>
      <c r="H454" s="7"/>
    </row>
    <row r="455" spans="1:8" ht="60" x14ac:dyDescent="0.2">
      <c r="A455" s="33" t="s">
        <v>815</v>
      </c>
      <c r="B455" s="56" t="s">
        <v>539</v>
      </c>
      <c r="C455" s="51" t="s">
        <v>538</v>
      </c>
      <c r="D455" s="68">
        <v>1</v>
      </c>
      <c r="E455" s="22"/>
      <c r="F455" s="23"/>
      <c r="G455" s="11"/>
      <c r="H455" s="7"/>
    </row>
    <row r="456" spans="1:8" x14ac:dyDescent="0.2">
      <c r="A456" s="33"/>
      <c r="B456" s="54" t="s">
        <v>318</v>
      </c>
      <c r="C456" s="51"/>
      <c r="D456" s="68"/>
      <c r="E456" s="22"/>
      <c r="F456" s="23"/>
      <c r="G456" s="11"/>
      <c r="H456" s="7"/>
    </row>
    <row r="457" spans="1:8" ht="24" x14ac:dyDescent="0.2">
      <c r="A457" s="33"/>
      <c r="B457" s="53" t="s">
        <v>319</v>
      </c>
      <c r="C457" s="51"/>
      <c r="D457" s="68"/>
      <c r="E457" s="22"/>
      <c r="F457" s="23"/>
      <c r="G457" s="11"/>
      <c r="H457" s="7"/>
    </row>
    <row r="458" spans="1:8" x14ac:dyDescent="0.2">
      <c r="A458" s="33"/>
      <c r="B458" s="54" t="s">
        <v>320</v>
      </c>
      <c r="C458" s="51"/>
      <c r="D458" s="68"/>
      <c r="E458" s="22"/>
      <c r="F458" s="23"/>
      <c r="G458" s="11"/>
      <c r="H458" s="7"/>
    </row>
    <row r="459" spans="1:8" x14ac:dyDescent="0.2">
      <c r="A459" s="33"/>
      <c r="B459" s="54" t="s">
        <v>321</v>
      </c>
      <c r="C459" s="51"/>
      <c r="D459" s="68"/>
      <c r="E459" s="22"/>
      <c r="F459" s="23"/>
      <c r="G459" s="11"/>
      <c r="H459" s="7"/>
    </row>
    <row r="460" spans="1:8" x14ac:dyDescent="0.2">
      <c r="A460" s="33"/>
      <c r="B460" s="54" t="s">
        <v>322</v>
      </c>
      <c r="C460" s="51"/>
      <c r="D460" s="68"/>
      <c r="E460" s="22"/>
      <c r="F460" s="23"/>
      <c r="G460" s="11"/>
      <c r="H460" s="7"/>
    </row>
    <row r="461" spans="1:8" x14ac:dyDescent="0.2">
      <c r="A461" s="33"/>
      <c r="B461" s="54" t="s">
        <v>323</v>
      </c>
      <c r="C461" s="51"/>
      <c r="D461" s="68"/>
      <c r="E461" s="22"/>
      <c r="F461" s="23"/>
      <c r="G461" s="11"/>
      <c r="H461" s="7"/>
    </row>
    <row r="462" spans="1:8" x14ac:dyDescent="0.2">
      <c r="A462" s="33"/>
      <c r="B462" s="54" t="s">
        <v>324</v>
      </c>
      <c r="C462" s="51"/>
      <c r="D462" s="68"/>
      <c r="E462" s="22"/>
      <c r="F462" s="23"/>
      <c r="G462" s="11"/>
      <c r="H462" s="7"/>
    </row>
    <row r="463" spans="1:8" x14ac:dyDescent="0.2">
      <c r="A463" s="33"/>
      <c r="B463" s="54" t="s">
        <v>325</v>
      </c>
      <c r="C463" s="51"/>
      <c r="D463" s="68"/>
      <c r="E463" s="22"/>
      <c r="F463" s="23"/>
      <c r="G463" s="11"/>
      <c r="H463" s="7"/>
    </row>
    <row r="464" spans="1:8" x14ac:dyDescent="0.2">
      <c r="A464" s="33"/>
      <c r="B464" s="54" t="s">
        <v>326</v>
      </c>
      <c r="C464" s="51"/>
      <c r="D464" s="68"/>
      <c r="E464" s="22"/>
      <c r="F464" s="23"/>
      <c r="G464" s="11"/>
      <c r="H464" s="7"/>
    </row>
    <row r="465" spans="1:8" x14ac:dyDescent="0.2">
      <c r="A465" s="33"/>
      <c r="B465" s="54" t="s">
        <v>327</v>
      </c>
      <c r="C465" s="51"/>
      <c r="D465" s="68"/>
      <c r="E465" s="22"/>
      <c r="F465" s="23"/>
      <c r="G465" s="11"/>
      <c r="H465" s="7"/>
    </row>
    <row r="466" spans="1:8" x14ac:dyDescent="0.2">
      <c r="A466" s="33"/>
      <c r="B466" s="54" t="s">
        <v>328</v>
      </c>
      <c r="C466" s="51"/>
      <c r="D466" s="68"/>
      <c r="E466" s="22"/>
      <c r="F466" s="23"/>
      <c r="G466" s="11"/>
      <c r="H466" s="7"/>
    </row>
    <row r="467" spans="1:8" x14ac:dyDescent="0.2">
      <c r="A467" s="33"/>
      <c r="B467" s="54" t="s">
        <v>329</v>
      </c>
      <c r="C467" s="51"/>
      <c r="D467" s="68"/>
      <c r="E467" s="22"/>
      <c r="F467" s="23"/>
      <c r="G467" s="11"/>
      <c r="H467" s="7"/>
    </row>
    <row r="468" spans="1:8" x14ac:dyDescent="0.2">
      <c r="A468" s="33"/>
      <c r="B468" s="54" t="s">
        <v>330</v>
      </c>
      <c r="C468" s="51"/>
      <c r="D468" s="68"/>
      <c r="E468" s="22"/>
      <c r="F468" s="23"/>
      <c r="G468" s="11"/>
      <c r="H468" s="7"/>
    </row>
    <row r="469" spans="1:8" x14ac:dyDescent="0.2">
      <c r="A469" s="33"/>
      <c r="B469" s="54" t="s">
        <v>331</v>
      </c>
      <c r="C469" s="51"/>
      <c r="D469" s="68"/>
      <c r="E469" s="22"/>
      <c r="F469" s="23"/>
      <c r="G469" s="11"/>
      <c r="H469" s="7"/>
    </row>
    <row r="470" spans="1:8" x14ac:dyDescent="0.2">
      <c r="A470" s="33"/>
      <c r="B470" s="54" t="s">
        <v>332</v>
      </c>
      <c r="C470" s="51"/>
      <c r="D470" s="68"/>
      <c r="E470" s="22"/>
      <c r="F470" s="23"/>
      <c r="G470" s="11"/>
      <c r="H470" s="7"/>
    </row>
    <row r="471" spans="1:8" x14ac:dyDescent="0.2">
      <c r="A471" s="33"/>
      <c r="B471" s="54" t="s">
        <v>333</v>
      </c>
      <c r="C471" s="51"/>
      <c r="D471" s="68"/>
      <c r="E471" s="22"/>
      <c r="F471" s="23"/>
      <c r="G471" s="11"/>
      <c r="H471" s="7"/>
    </row>
    <row r="472" spans="1:8" x14ac:dyDescent="0.2">
      <c r="A472" s="33" t="s">
        <v>816</v>
      </c>
      <c r="B472" s="55" t="s">
        <v>334</v>
      </c>
      <c r="C472" s="51" t="s">
        <v>538</v>
      </c>
      <c r="D472" s="68">
        <v>1</v>
      </c>
      <c r="E472" s="22"/>
      <c r="F472" s="23"/>
      <c r="G472" s="11"/>
      <c r="H472" s="7"/>
    </row>
    <row r="473" spans="1:8" ht="24" x14ac:dyDescent="0.2">
      <c r="A473" s="33"/>
      <c r="B473" s="53" t="s">
        <v>335</v>
      </c>
      <c r="C473" s="51"/>
      <c r="D473" s="68"/>
      <c r="E473" s="22"/>
      <c r="F473" s="23"/>
      <c r="G473" s="11"/>
      <c r="H473" s="7"/>
    </row>
    <row r="474" spans="1:8" x14ac:dyDescent="0.2">
      <c r="A474" s="33"/>
      <c r="B474" s="54" t="s">
        <v>336</v>
      </c>
      <c r="C474" s="51"/>
      <c r="D474" s="68"/>
      <c r="E474" s="22"/>
      <c r="F474" s="23"/>
      <c r="G474" s="11"/>
      <c r="H474" s="7"/>
    </row>
    <row r="475" spans="1:8" x14ac:dyDescent="0.2">
      <c r="A475" s="33"/>
      <c r="B475" s="54" t="s">
        <v>337</v>
      </c>
      <c r="C475" s="51"/>
      <c r="D475" s="68"/>
      <c r="E475" s="22"/>
      <c r="F475" s="23"/>
      <c r="G475" s="11"/>
      <c r="H475" s="7"/>
    </row>
    <row r="476" spans="1:8" x14ac:dyDescent="0.2">
      <c r="A476" s="33"/>
      <c r="B476" s="54" t="s">
        <v>338</v>
      </c>
      <c r="C476" s="51"/>
      <c r="D476" s="68"/>
      <c r="E476" s="22"/>
      <c r="F476" s="23"/>
      <c r="G476" s="11"/>
      <c r="H476" s="7"/>
    </row>
    <row r="477" spans="1:8" x14ac:dyDescent="0.2">
      <c r="A477" s="33"/>
      <c r="B477" s="54" t="s">
        <v>339</v>
      </c>
      <c r="C477" s="51"/>
      <c r="D477" s="68"/>
      <c r="E477" s="22"/>
      <c r="F477" s="23"/>
      <c r="G477" s="11"/>
      <c r="H477" s="7"/>
    </row>
    <row r="478" spans="1:8" x14ac:dyDescent="0.2">
      <c r="A478" s="33"/>
      <c r="B478" s="39" t="s">
        <v>340</v>
      </c>
      <c r="C478" s="51"/>
      <c r="D478" s="68"/>
      <c r="E478" s="22"/>
      <c r="F478" s="23"/>
      <c r="G478" s="11"/>
      <c r="H478" s="7"/>
    </row>
    <row r="479" spans="1:8" x14ac:dyDescent="0.2">
      <c r="A479" s="33"/>
      <c r="B479" s="54" t="s">
        <v>341</v>
      </c>
      <c r="C479" s="51"/>
      <c r="D479" s="68"/>
      <c r="E479" s="22"/>
      <c r="F479" s="23"/>
      <c r="G479" s="11"/>
      <c r="H479" s="7"/>
    </row>
    <row r="480" spans="1:8" x14ac:dyDescent="0.2">
      <c r="A480" s="33"/>
      <c r="B480" s="54" t="s">
        <v>342</v>
      </c>
      <c r="C480" s="51"/>
      <c r="D480" s="68"/>
      <c r="E480" s="22"/>
      <c r="F480" s="23"/>
      <c r="G480" s="11"/>
      <c r="H480" s="7"/>
    </row>
    <row r="481" spans="1:8" x14ac:dyDescent="0.2">
      <c r="A481" s="33"/>
      <c r="B481" s="54" t="s">
        <v>343</v>
      </c>
      <c r="C481" s="51"/>
      <c r="D481" s="68"/>
      <c r="E481" s="22"/>
      <c r="F481" s="23"/>
      <c r="G481" s="11"/>
      <c r="H481" s="7"/>
    </row>
    <row r="482" spans="1:8" x14ac:dyDescent="0.2">
      <c r="A482" s="33" t="s">
        <v>817</v>
      </c>
      <c r="B482" s="55" t="s">
        <v>344</v>
      </c>
      <c r="C482" s="51" t="s">
        <v>538</v>
      </c>
      <c r="D482" s="68">
        <v>1</v>
      </c>
      <c r="E482" s="22"/>
      <c r="F482" s="23"/>
      <c r="G482" s="11"/>
      <c r="H482" s="7"/>
    </row>
    <row r="483" spans="1:8" ht="24" x14ac:dyDescent="0.2">
      <c r="A483" s="33"/>
      <c r="B483" s="53" t="s">
        <v>345</v>
      </c>
      <c r="C483" s="51"/>
      <c r="D483" s="68"/>
      <c r="E483" s="22"/>
      <c r="F483" s="23"/>
      <c r="G483" s="11"/>
      <c r="H483" s="7"/>
    </row>
    <row r="484" spans="1:8" x14ac:dyDescent="0.2">
      <c r="A484" s="33"/>
      <c r="B484" s="54" t="s">
        <v>346</v>
      </c>
      <c r="C484" s="51"/>
      <c r="D484" s="68"/>
      <c r="E484" s="22"/>
      <c r="F484" s="23"/>
      <c r="G484" s="11"/>
      <c r="H484" s="7"/>
    </row>
    <row r="485" spans="1:8" x14ac:dyDescent="0.2">
      <c r="A485" s="33"/>
      <c r="B485" s="54" t="s">
        <v>347</v>
      </c>
      <c r="C485" s="51"/>
      <c r="D485" s="68"/>
      <c r="E485" s="22"/>
      <c r="F485" s="23"/>
      <c r="G485" s="11"/>
      <c r="H485" s="7"/>
    </row>
    <row r="486" spans="1:8" x14ac:dyDescent="0.2">
      <c r="A486" s="33"/>
      <c r="B486" s="54" t="s">
        <v>314</v>
      </c>
      <c r="C486" s="51"/>
      <c r="D486" s="68"/>
      <c r="E486" s="22"/>
      <c r="F486" s="23"/>
      <c r="G486" s="11"/>
      <c r="H486" s="7"/>
    </row>
    <row r="487" spans="1:8" x14ac:dyDescent="0.2">
      <c r="A487" s="33"/>
      <c r="B487" s="54" t="s">
        <v>342</v>
      </c>
      <c r="C487" s="51"/>
      <c r="D487" s="68"/>
      <c r="E487" s="22"/>
      <c r="F487" s="23"/>
      <c r="G487" s="11"/>
      <c r="H487" s="7"/>
    </row>
    <row r="488" spans="1:8" x14ac:dyDescent="0.2">
      <c r="A488" s="33"/>
      <c r="B488" s="54" t="s">
        <v>348</v>
      </c>
      <c r="C488" s="51"/>
      <c r="D488" s="68"/>
      <c r="E488" s="22"/>
      <c r="F488" s="23"/>
      <c r="G488" s="11"/>
      <c r="H488" s="7"/>
    </row>
    <row r="489" spans="1:8" x14ac:dyDescent="0.2">
      <c r="A489" s="33"/>
      <c r="B489" s="52" t="s">
        <v>349</v>
      </c>
      <c r="C489" s="51"/>
      <c r="D489" s="68"/>
      <c r="E489" s="22"/>
      <c r="F489" s="23"/>
      <c r="G489" s="11"/>
      <c r="H489" s="7"/>
    </row>
    <row r="490" spans="1:8" x14ac:dyDescent="0.2">
      <c r="A490" s="33" t="s">
        <v>818</v>
      </c>
      <c r="B490" s="47" t="s">
        <v>350</v>
      </c>
      <c r="C490" s="48"/>
      <c r="D490" s="72"/>
      <c r="E490" s="22"/>
      <c r="F490" s="23"/>
      <c r="G490" s="11"/>
      <c r="H490" s="7"/>
    </row>
    <row r="491" spans="1:8" x14ac:dyDescent="0.2">
      <c r="A491" s="33" t="s">
        <v>819</v>
      </c>
      <c r="B491" s="50" t="s">
        <v>238</v>
      </c>
      <c r="C491" s="51" t="s">
        <v>11</v>
      </c>
      <c r="D491" s="68">
        <v>12</v>
      </c>
      <c r="E491" s="22"/>
      <c r="F491" s="23"/>
      <c r="G491" s="11"/>
      <c r="H491" s="7"/>
    </row>
    <row r="492" spans="1:8" x14ac:dyDescent="0.2">
      <c r="A492" s="33" t="s">
        <v>820</v>
      </c>
      <c r="B492" s="50" t="s">
        <v>239</v>
      </c>
      <c r="C492" s="51" t="s">
        <v>846</v>
      </c>
      <c r="D492" s="68">
        <v>48</v>
      </c>
      <c r="E492" s="22"/>
      <c r="F492" s="23"/>
      <c r="G492" s="11"/>
      <c r="H492" s="7"/>
    </row>
    <row r="493" spans="1:8" x14ac:dyDescent="0.2">
      <c r="A493" s="33" t="s">
        <v>821</v>
      </c>
      <c r="B493" s="50" t="s">
        <v>240</v>
      </c>
      <c r="C493" s="51" t="s">
        <v>846</v>
      </c>
      <c r="D493" s="68">
        <v>12</v>
      </c>
      <c r="E493" s="22"/>
      <c r="F493" s="23"/>
      <c r="G493" s="11"/>
      <c r="H493" s="7"/>
    </row>
    <row r="494" spans="1:8" x14ac:dyDescent="0.2">
      <c r="A494" s="33" t="s">
        <v>822</v>
      </c>
      <c r="B494" s="50" t="s">
        <v>351</v>
      </c>
      <c r="C494" s="51" t="s">
        <v>846</v>
      </c>
      <c r="D494" s="68">
        <v>2</v>
      </c>
      <c r="E494" s="22"/>
      <c r="F494" s="23"/>
      <c r="G494" s="11"/>
      <c r="H494" s="7"/>
    </row>
    <row r="495" spans="1:8" x14ac:dyDescent="0.2">
      <c r="A495" s="33" t="s">
        <v>823</v>
      </c>
      <c r="B495" s="50" t="s">
        <v>242</v>
      </c>
      <c r="C495" s="51" t="s">
        <v>14</v>
      </c>
      <c r="D495" s="68">
        <v>8</v>
      </c>
      <c r="E495" s="22"/>
      <c r="F495" s="23"/>
      <c r="G495" s="11"/>
      <c r="H495" s="7"/>
    </row>
    <row r="496" spans="1:8" x14ac:dyDescent="0.2">
      <c r="A496" s="33" t="s">
        <v>516</v>
      </c>
      <c r="B496" s="50" t="s">
        <v>517</v>
      </c>
      <c r="C496" s="51" t="s">
        <v>14</v>
      </c>
      <c r="D496" s="68">
        <v>4</v>
      </c>
      <c r="E496" s="22"/>
      <c r="F496" s="23"/>
      <c r="G496" s="11"/>
      <c r="H496" s="7"/>
    </row>
    <row r="497" spans="1:12" x14ac:dyDescent="0.2">
      <c r="A497" s="33"/>
      <c r="B497" s="52" t="s">
        <v>352</v>
      </c>
      <c r="C497" s="51"/>
      <c r="D497" s="68"/>
      <c r="E497" s="22"/>
      <c r="F497" s="23"/>
      <c r="G497" s="11"/>
      <c r="H497" s="7"/>
    </row>
    <row r="498" spans="1:12" x14ac:dyDescent="0.2">
      <c r="A498" s="33" t="s">
        <v>824</v>
      </c>
      <c r="B498" s="47" t="s">
        <v>353</v>
      </c>
      <c r="C498" s="48"/>
      <c r="D498" s="72"/>
      <c r="E498" s="22"/>
      <c r="F498" s="23"/>
      <c r="G498" s="11"/>
      <c r="H498" s="7"/>
    </row>
    <row r="499" spans="1:12" ht="24" x14ac:dyDescent="0.2">
      <c r="A499" s="33" t="s">
        <v>825</v>
      </c>
      <c r="B499" s="57" t="s">
        <v>540</v>
      </c>
      <c r="C499" s="51" t="s">
        <v>846</v>
      </c>
      <c r="D499" s="68">
        <v>20</v>
      </c>
      <c r="E499" s="22"/>
      <c r="F499" s="23"/>
      <c r="G499" s="11"/>
      <c r="H499" s="7"/>
    </row>
    <row r="500" spans="1:12" ht="24" x14ac:dyDescent="0.2">
      <c r="A500" s="33" t="s">
        <v>826</v>
      </c>
      <c r="B500" s="57" t="s">
        <v>541</v>
      </c>
      <c r="C500" s="51" t="s">
        <v>846</v>
      </c>
      <c r="D500" s="68">
        <v>15</v>
      </c>
      <c r="E500" s="22"/>
      <c r="F500" s="23"/>
      <c r="G500" s="11"/>
      <c r="H500" s="7"/>
    </row>
    <row r="501" spans="1:12" ht="24" x14ac:dyDescent="0.2">
      <c r="A501" s="33" t="s">
        <v>827</v>
      </c>
      <c r="B501" s="57" t="s">
        <v>542</v>
      </c>
      <c r="C501" s="51" t="s">
        <v>846</v>
      </c>
      <c r="D501" s="68">
        <v>80</v>
      </c>
      <c r="E501" s="22"/>
      <c r="F501" s="23"/>
      <c r="G501" s="11"/>
      <c r="H501" s="7"/>
    </row>
    <row r="502" spans="1:12" ht="12" customHeight="1" x14ac:dyDescent="0.2">
      <c r="A502" s="80" t="s">
        <v>354</v>
      </c>
      <c r="B502" s="81"/>
      <c r="C502" s="81"/>
      <c r="D502" s="82"/>
      <c r="E502" s="64"/>
      <c r="F502" s="24"/>
      <c r="G502" s="24"/>
      <c r="H502" s="24"/>
      <c r="J502" s="16"/>
    </row>
    <row r="503" spans="1:12" x14ac:dyDescent="0.2">
      <c r="A503" s="9"/>
      <c r="B503" s="1"/>
      <c r="C503" s="79" t="s">
        <v>355</v>
      </c>
      <c r="D503" s="79"/>
      <c r="E503" s="25"/>
      <c r="F503" s="17"/>
      <c r="G503" s="17"/>
      <c r="H503" s="17"/>
    </row>
    <row r="504" spans="1:12" x14ac:dyDescent="0.2">
      <c r="A504" s="9"/>
      <c r="B504" s="1"/>
      <c r="C504" s="79" t="s">
        <v>356</v>
      </c>
      <c r="D504" s="79"/>
      <c r="E504" s="25"/>
      <c r="F504" s="17"/>
      <c r="G504" s="17"/>
      <c r="H504" s="17"/>
    </row>
    <row r="505" spans="1:12" x14ac:dyDescent="0.2">
      <c r="A505" s="9"/>
      <c r="B505" s="1"/>
      <c r="C505" s="79" t="s">
        <v>357</v>
      </c>
      <c r="D505" s="79"/>
      <c r="E505" s="25"/>
      <c r="F505" s="17"/>
      <c r="G505" s="17"/>
      <c r="H505" s="17"/>
    </row>
    <row r="506" spans="1:12" x14ac:dyDescent="0.2">
      <c r="A506" s="9"/>
      <c r="B506" s="1"/>
      <c r="C506" s="79" t="s">
        <v>358</v>
      </c>
      <c r="D506" s="79"/>
      <c r="E506" s="26"/>
      <c r="F506" s="24"/>
      <c r="G506" s="24"/>
      <c r="H506" s="24"/>
    </row>
    <row r="507" spans="1:12" x14ac:dyDescent="0.2">
      <c r="A507" s="76" t="s">
        <v>359</v>
      </c>
      <c r="B507" s="77"/>
      <c r="C507" s="77"/>
      <c r="D507" s="78"/>
      <c r="E507" s="8"/>
      <c r="F507" s="18"/>
      <c r="G507" s="18"/>
      <c r="H507" s="18"/>
      <c r="J507" s="27"/>
      <c r="L507" s="28"/>
    </row>
    <row r="509" spans="1:12" x14ac:dyDescent="0.2">
      <c r="F509" s="16"/>
    </row>
    <row r="510" spans="1:12" x14ac:dyDescent="0.2">
      <c r="H510" s="27"/>
    </row>
  </sheetData>
  <sheetProtection selectLockedCells="1"/>
  <protectedRanges>
    <protectedRange algorithmName="SHA-512" hashValue="N6ViieYzmbMPNS1EKU5c366iNcEBC4ZnMWw4d+fu5e7XKxWr6sMlVi3ZLDG3OtB7RzdyALLFDg4gGD/1WgagxQ==" saltValue="hPACmoEkHqPaUmhtX96u4Q==" spinCount="100000" sqref="E12:H507" name="Rango1"/>
  </protectedRanges>
  <mergeCells count="11">
    <mergeCell ref="A502:D502"/>
    <mergeCell ref="A1:H1"/>
    <mergeCell ref="A2:H2"/>
    <mergeCell ref="A3:H3"/>
    <mergeCell ref="B4:H4"/>
    <mergeCell ref="A5:H5"/>
    <mergeCell ref="A507:D507"/>
    <mergeCell ref="C503:D503"/>
    <mergeCell ref="C504:D504"/>
    <mergeCell ref="C505:D505"/>
    <mergeCell ref="C506:D506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rowBreaks count="10" manualBreakCount="10">
    <brk id="60" max="16383" man="1"/>
    <brk id="98" max="16383" man="1"/>
    <brk id="175" max="16383" man="1"/>
    <brk id="200" max="16383" man="1"/>
    <brk id="239" max="16383" man="1"/>
    <brk id="274" max="16383" man="1"/>
    <brk id="323" max="16383" man="1"/>
    <brk id="371" max="16383" man="1"/>
    <brk id="438" max="16383" man="1"/>
    <brk id="5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</vt:lpstr>
      <vt:lpstr>cantidades!Títulos_a_imprimir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Andrés Londoño Jaramillo</cp:lastModifiedBy>
  <cp:lastPrinted>2019-11-29T19:19:22Z</cp:lastPrinted>
  <dcterms:created xsi:type="dcterms:W3CDTF">2019-11-18T14:26:40Z</dcterms:created>
  <dcterms:modified xsi:type="dcterms:W3CDTF">2019-11-30T01:50:35Z</dcterms:modified>
</cp:coreProperties>
</file>