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11685" activeTab="3"/>
  </bookViews>
  <sheets>
    <sheet name="OBRAS CIVILES" sheetId="1" r:id="rId1"/>
    <sheet name="OBRAS ELECTRICAS" sheetId="2" r:id="rId2"/>
    <sheet name="URBANO" sheetId="6" r:id="rId3"/>
    <sheet name="RESUMEN" sheetId="5" r:id="rId4"/>
  </sheets>
  <definedNames>
    <definedName name="_xlnm.Print_Area" localSheetId="0">'OBRAS CIVILES'!$A$1:$H$452</definedName>
    <definedName name="_xlnm.Print_Area" localSheetId="3">RESUMEN!$A$1:$H$41</definedName>
    <definedName name="_xlnm.Print_Titles" localSheetId="0">'OBRAS CIVILES'!$1:$14</definedName>
    <definedName name="_xlnm.Print_Titles" localSheetId="1">'OBRAS ELECTRICAS'!$1:$14</definedName>
    <definedName name="_xlnm.Print_Titles" localSheetId="2">URBANO!$1:$14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H16" i="1" s="1"/>
  <c r="H312" i="1" l="1"/>
  <c r="G314" i="1"/>
  <c r="G265" i="1" l="1"/>
  <c r="G253" i="1"/>
  <c r="G251" i="1"/>
  <c r="G24" i="1"/>
  <c r="G92" i="6"/>
  <c r="G94" i="6"/>
  <c r="G88" i="6" l="1"/>
  <c r="G100" i="6"/>
  <c r="G101" i="6"/>
  <c r="G102" i="6"/>
  <c r="G103" i="6"/>
  <c r="G104" i="6"/>
  <c r="G85" i="6" l="1"/>
  <c r="G87" i="6" l="1"/>
  <c r="G86" i="6"/>
  <c r="G84" i="6"/>
  <c r="G99" i="6"/>
  <c r="G98" i="6"/>
  <c r="G97" i="6"/>
  <c r="G93" i="6"/>
  <c r="G91" i="6"/>
  <c r="G90" i="6"/>
  <c r="H89" i="6" l="1"/>
  <c r="H83" i="6"/>
  <c r="G41" i="6"/>
  <c r="G40" i="6"/>
  <c r="G55" i="6"/>
  <c r="G54" i="6"/>
  <c r="G69" i="6" l="1"/>
  <c r="G68" i="6"/>
  <c r="G82" i="6"/>
  <c r="G81" i="6"/>
  <c r="G80" i="6"/>
  <c r="G79" i="6"/>
  <c r="G78" i="6"/>
  <c r="G76" i="6"/>
  <c r="G75" i="6"/>
  <c r="G74" i="6"/>
  <c r="G73" i="6"/>
  <c r="G72" i="6"/>
  <c r="G71" i="6"/>
  <c r="G70" i="6"/>
  <c r="G67" i="6"/>
  <c r="G66" i="6"/>
  <c r="G65" i="6"/>
  <c r="G64" i="6"/>
  <c r="G63" i="6"/>
  <c r="G61" i="6"/>
  <c r="G60" i="6"/>
  <c r="G59" i="6"/>
  <c r="G58" i="6"/>
  <c r="G57" i="6"/>
  <c r="G56" i="6"/>
  <c r="G53" i="6"/>
  <c r="G52" i="6"/>
  <c r="G51" i="6"/>
  <c r="G50" i="6"/>
  <c r="G49" i="6"/>
  <c r="G48" i="6"/>
  <c r="G46" i="6"/>
  <c r="G45" i="6"/>
  <c r="G44" i="6"/>
  <c r="G43" i="6"/>
  <c r="G42" i="6"/>
  <c r="G39" i="6"/>
  <c r="G38" i="6"/>
  <c r="G37" i="6"/>
  <c r="G36" i="6"/>
  <c r="G35" i="6"/>
  <c r="G34" i="6"/>
  <c r="G33" i="6"/>
  <c r="G32" i="6"/>
  <c r="G31" i="6"/>
  <c r="G30" i="6"/>
  <c r="G27" i="6"/>
  <c r="G26" i="6"/>
  <c r="G25" i="6"/>
  <c r="G24" i="6"/>
  <c r="G23" i="6"/>
  <c r="G22" i="6"/>
  <c r="G21" i="6"/>
  <c r="G20" i="6"/>
  <c r="G19" i="6"/>
  <c r="G18" i="6"/>
  <c r="G17" i="6"/>
  <c r="H62" i="6" l="1"/>
  <c r="H77" i="6"/>
  <c r="H47" i="6"/>
  <c r="H16" i="6"/>
  <c r="H29" i="6"/>
  <c r="H105" i="6" l="1"/>
  <c r="F18" i="5" s="1"/>
  <c r="G18" i="5" s="1"/>
  <c r="G365" i="1" l="1"/>
  <c r="G364" i="1"/>
  <c r="G356" i="1"/>
  <c r="G355" i="1"/>
  <c r="G354" i="1"/>
  <c r="G350" i="1" l="1"/>
  <c r="G363" i="1"/>
  <c r="G362" i="1"/>
  <c r="G361" i="1"/>
  <c r="G360" i="1"/>
  <c r="G359" i="1"/>
  <c r="G358" i="1"/>
  <c r="G347" i="1"/>
  <c r="H357" i="1" l="1"/>
  <c r="G353" i="1"/>
  <c r="G352" i="1"/>
  <c r="G351" i="1"/>
  <c r="G349" i="1"/>
  <c r="H348" i="1" l="1"/>
  <c r="G233" i="2"/>
  <c r="G232" i="2"/>
  <c r="G231" i="2"/>
  <c r="G230" i="2"/>
  <c r="G229" i="2"/>
  <c r="G228" i="2"/>
  <c r="G227" i="2"/>
  <c r="G226" i="2"/>
  <c r="G224" i="2"/>
  <c r="G223" i="2"/>
  <c r="G222" i="2"/>
  <c r="G221" i="2"/>
  <c r="G220" i="2"/>
  <c r="G219" i="2"/>
  <c r="G217" i="2"/>
  <c r="G216" i="2"/>
  <c r="G215" i="2"/>
  <c r="G214" i="2"/>
  <c r="G213" i="2"/>
  <c r="G212" i="2"/>
  <c r="G211" i="2"/>
  <c r="G210" i="2"/>
  <c r="G209" i="2"/>
  <c r="G208" i="2"/>
  <c r="G207" i="2"/>
  <c r="G206" i="2"/>
  <c r="G205" i="2"/>
  <c r="G203" i="2"/>
  <c r="G202" i="2"/>
  <c r="G201" i="2"/>
  <c r="G200" i="2"/>
  <c r="G199" i="2"/>
  <c r="G198" i="2"/>
  <c r="G197" i="2"/>
  <c r="G196" i="2"/>
  <c r="G194" i="2"/>
  <c r="G193" i="2"/>
  <c r="G192" i="2"/>
  <c r="G191" i="2"/>
  <c r="G190" i="2"/>
  <c r="G189" i="2"/>
  <c r="G188" i="2"/>
  <c r="G186" i="2"/>
  <c r="G185" i="2"/>
  <c r="G184" i="2"/>
  <c r="G183" i="2"/>
  <c r="G182" i="2"/>
  <c r="G181" i="2"/>
  <c r="G180" i="2"/>
  <c r="G178" i="2"/>
  <c r="G177" i="2"/>
  <c r="G176" i="2"/>
  <c r="G174" i="2"/>
  <c r="G173" i="2"/>
  <c r="G172" i="2"/>
  <c r="G169" i="2"/>
  <c r="G168" i="2"/>
  <c r="G167" i="2"/>
  <c r="G166" i="2"/>
  <c r="G165" i="2"/>
  <c r="G164" i="2"/>
  <c r="G163" i="2"/>
  <c r="G162" i="2"/>
  <c r="G161" i="2"/>
  <c r="G160" i="2"/>
  <c r="G159" i="2"/>
  <c r="G155" i="2"/>
  <c r="G154" i="2"/>
  <c r="G153" i="2"/>
  <c r="G152" i="2"/>
  <c r="G151" i="2"/>
  <c r="G150" i="2"/>
  <c r="G149" i="2"/>
  <c r="G148" i="2"/>
  <c r="G147" i="2"/>
  <c r="G146" i="2"/>
  <c r="G145" i="2"/>
  <c r="G142" i="2"/>
  <c r="G141" i="2"/>
  <c r="G140" i="2"/>
  <c r="G139" i="2"/>
  <c r="G138" i="2"/>
  <c r="G137" i="2"/>
  <c r="G136" i="2"/>
  <c r="G135" i="2"/>
  <c r="G134" i="2"/>
  <c r="G132" i="2"/>
  <c r="G131" i="2"/>
  <c r="G129" i="2"/>
  <c r="H127" i="2" s="1"/>
  <c r="G126" i="2"/>
  <c r="G125" i="2"/>
  <c r="G124" i="2"/>
  <c r="G123" i="2"/>
  <c r="G122" i="2"/>
  <c r="G121" i="2"/>
  <c r="G120" i="2"/>
  <c r="G119" i="2"/>
  <c r="G118" i="2"/>
  <c r="G117" i="2"/>
  <c r="G116" i="2"/>
  <c r="G115" i="2"/>
  <c r="G112" i="2"/>
  <c r="G111" i="2"/>
  <c r="G110" i="2"/>
  <c r="G108" i="2"/>
  <c r="G107" i="2"/>
  <c r="G106" i="2"/>
  <c r="G105" i="2"/>
  <c r="G104" i="2"/>
  <c r="G103" i="2"/>
  <c r="G102" i="2"/>
  <c r="G101" i="2"/>
  <c r="G100" i="2"/>
  <c r="G99" i="2"/>
  <c r="G97" i="2"/>
  <c r="G96" i="2"/>
  <c r="G95" i="2"/>
  <c r="G94" i="2"/>
  <c r="G93" i="2"/>
  <c r="G92" i="2"/>
  <c r="G91" i="2"/>
  <c r="G88" i="2"/>
  <c r="G87" i="2"/>
  <c r="G86" i="2"/>
  <c r="G85" i="2"/>
  <c r="G84" i="2"/>
  <c r="G83" i="2"/>
  <c r="G82" i="2"/>
  <c r="G81" i="2"/>
  <c r="G80" i="2"/>
  <c r="G79" i="2"/>
  <c r="G78" i="2"/>
  <c r="G77" i="2"/>
  <c r="G75" i="2"/>
  <c r="G74" i="2"/>
  <c r="G73" i="2"/>
  <c r="G72" i="2"/>
  <c r="G71" i="2"/>
  <c r="G70" i="2"/>
  <c r="G68" i="2"/>
  <c r="G67" i="2"/>
  <c r="G66" i="2"/>
  <c r="G65" i="2"/>
  <c r="G64" i="2"/>
  <c r="G63" i="2"/>
  <c r="G62" i="2"/>
  <c r="G61" i="2"/>
  <c r="G60" i="2"/>
  <c r="G59" i="2"/>
  <c r="G58" i="2"/>
  <c r="G57" i="2"/>
  <c r="G56" i="2"/>
  <c r="G55" i="2"/>
  <c r="G54" i="2"/>
  <c r="G53" i="2"/>
  <c r="G51" i="2"/>
  <c r="G50" i="2"/>
  <c r="G49" i="2"/>
  <c r="G48" i="2"/>
  <c r="G47" i="2"/>
  <c r="G46" i="2"/>
  <c r="G45" i="2"/>
  <c r="G43" i="2"/>
  <c r="H41" i="2" s="1"/>
  <c r="G40" i="2"/>
  <c r="H38" i="2" s="1"/>
  <c r="G37" i="2"/>
  <c r="G36" i="2"/>
  <c r="G35" i="2"/>
  <c r="G34" i="2"/>
  <c r="G32" i="2"/>
  <c r="G31" i="2"/>
  <c r="G30" i="2"/>
  <c r="G29" i="2"/>
  <c r="G28" i="2"/>
  <c r="G27" i="2"/>
  <c r="G26" i="2"/>
  <c r="G25" i="2"/>
  <c r="G24" i="2"/>
  <c r="G23" i="2"/>
  <c r="G22" i="2"/>
  <c r="G20" i="2"/>
  <c r="G19" i="2"/>
  <c r="G18" i="2"/>
  <c r="G17" i="2"/>
  <c r="H130" i="2" l="1"/>
  <c r="H76" i="2"/>
  <c r="H109" i="2"/>
  <c r="H144" i="2"/>
  <c r="H195" i="2"/>
  <c r="H21" i="2"/>
  <c r="H16" i="2"/>
  <c r="H69" i="2"/>
  <c r="H187" i="2"/>
  <c r="H225" i="2"/>
  <c r="H52" i="2"/>
  <c r="H98" i="2"/>
  <c r="H171" i="2"/>
  <c r="H179" i="2"/>
  <c r="H204" i="2"/>
  <c r="H218" i="2"/>
  <c r="H33" i="2"/>
  <c r="H44" i="2"/>
  <c r="H89" i="2"/>
  <c r="H113" i="2"/>
  <c r="H133" i="2"/>
  <c r="H158" i="2"/>
  <c r="H175" i="2"/>
  <c r="H234" i="2" l="1"/>
  <c r="F17" i="5" s="1"/>
  <c r="G17" i="5" s="1"/>
  <c r="G440" i="1" l="1"/>
  <c r="G309" i="1" l="1"/>
  <c r="G295" i="1"/>
  <c r="G154" i="1"/>
  <c r="G153" i="1"/>
  <c r="G328" i="1"/>
  <c r="G65" i="1"/>
  <c r="G64" i="1"/>
  <c r="G63" i="1"/>
  <c r="G60" i="1"/>
  <c r="H62" i="1" l="1"/>
  <c r="G47" i="1"/>
  <c r="G48" i="1"/>
  <c r="G49" i="1"/>
  <c r="G50" i="1"/>
  <c r="G57" i="1" l="1"/>
  <c r="G56" i="1"/>
  <c r="G39" i="1"/>
  <c r="H55" i="1" l="1"/>
  <c r="G33" i="1"/>
  <c r="G27" i="1"/>
  <c r="G20" i="1"/>
  <c r="G17" i="1"/>
  <c r="G26" i="1" l="1"/>
  <c r="G21" i="1"/>
  <c r="H25" i="1" l="1"/>
  <c r="H19" i="1" l="1"/>
  <c r="G23" i="1"/>
  <c r="H22" i="1" s="1"/>
  <c r="G31" i="1"/>
  <c r="H30" i="1" s="1"/>
  <c r="G34" i="1"/>
  <c r="G35" i="1"/>
  <c r="G37" i="1"/>
  <c r="G38" i="1"/>
  <c r="G40" i="1"/>
  <c r="G41" i="1"/>
  <c r="G45" i="1"/>
  <c r="G46" i="1"/>
  <c r="G51" i="1"/>
  <c r="G52" i="1"/>
  <c r="G59" i="1"/>
  <c r="G61" i="1"/>
  <c r="G69" i="1"/>
  <c r="G70" i="1"/>
  <c r="G71" i="1"/>
  <c r="G72" i="1"/>
  <c r="G73" i="1"/>
  <c r="G74" i="1"/>
  <c r="G75" i="1"/>
  <c r="G77" i="1"/>
  <c r="G78" i="1"/>
  <c r="G79"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5" i="1"/>
  <c r="G116"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6" i="1"/>
  <c r="G157" i="1"/>
  <c r="G158" i="1"/>
  <c r="G159" i="1"/>
  <c r="G162" i="1"/>
  <c r="G163" i="1"/>
  <c r="G164" i="1"/>
  <c r="G165" i="1"/>
  <c r="G166" i="1"/>
  <c r="G167" i="1"/>
  <c r="G168" i="1"/>
  <c r="G170" i="1"/>
  <c r="G171" i="1"/>
  <c r="G172" i="1"/>
  <c r="G173" i="1"/>
  <c r="G174" i="1"/>
  <c r="G175" i="1"/>
  <c r="G176" i="1"/>
  <c r="G177" i="1"/>
  <c r="G178" i="1"/>
  <c r="G179" i="1"/>
  <c r="G180" i="1"/>
  <c r="G181" i="1"/>
  <c r="G182" i="1"/>
  <c r="G183" i="1"/>
  <c r="G184" i="1"/>
  <c r="G185" i="1"/>
  <c r="G186" i="1"/>
  <c r="G187" i="1"/>
  <c r="G188" i="1"/>
  <c r="G190" i="1"/>
  <c r="G191" i="1"/>
  <c r="G192" i="1"/>
  <c r="G193" i="1"/>
  <c r="G194" i="1"/>
  <c r="G195" i="1"/>
  <c r="G196" i="1"/>
  <c r="G197" i="1"/>
  <c r="G198" i="1"/>
  <c r="G199" i="1"/>
  <c r="G201" i="1"/>
  <c r="G202" i="1"/>
  <c r="G203" i="1"/>
  <c r="G204" i="1"/>
  <c r="G205" i="1"/>
  <c r="G206" i="1"/>
  <c r="G207" i="1"/>
  <c r="G208" i="1"/>
  <c r="G209" i="1"/>
  <c r="G210" i="1"/>
  <c r="G211" i="1"/>
  <c r="G212" i="1"/>
  <c r="G213" i="1"/>
  <c r="G214" i="1"/>
  <c r="G216" i="1"/>
  <c r="G217" i="1"/>
  <c r="G218" i="1"/>
  <c r="G219" i="1"/>
  <c r="G220" i="1"/>
  <c r="G222" i="1"/>
  <c r="G223" i="1"/>
  <c r="G224" i="1"/>
  <c r="G225" i="1"/>
  <c r="G228" i="1"/>
  <c r="G229" i="1"/>
  <c r="G230" i="1"/>
  <c r="G231" i="1"/>
  <c r="G232" i="1"/>
  <c r="G233" i="1"/>
  <c r="G234" i="1"/>
  <c r="G236" i="1"/>
  <c r="G237" i="1"/>
  <c r="G238" i="1"/>
  <c r="G239" i="1"/>
  <c r="G240" i="1"/>
  <c r="G241" i="1"/>
  <c r="G242" i="1"/>
  <c r="G243" i="1"/>
  <c r="G244" i="1"/>
  <c r="G245" i="1"/>
  <c r="G247" i="1"/>
  <c r="G248" i="1"/>
  <c r="G250" i="1"/>
  <c r="G252" i="1"/>
  <c r="G254" i="1"/>
  <c r="G255" i="1"/>
  <c r="G256" i="1"/>
  <c r="G257" i="1"/>
  <c r="G258" i="1"/>
  <c r="G259" i="1"/>
  <c r="G260" i="1"/>
  <c r="G261" i="1"/>
  <c r="G262" i="1"/>
  <c r="G263" i="1"/>
  <c r="G264" i="1"/>
  <c r="G266" i="1"/>
  <c r="G267" i="1"/>
  <c r="G269" i="1"/>
  <c r="G270" i="1"/>
  <c r="G271" i="1"/>
  <c r="G272" i="1"/>
  <c r="G273" i="1"/>
  <c r="G274" i="1"/>
  <c r="G276" i="1"/>
  <c r="G277" i="1"/>
  <c r="G278" i="1"/>
  <c r="G279" i="1"/>
  <c r="G280" i="1"/>
  <c r="G281" i="1"/>
  <c r="G282" i="1"/>
  <c r="G283" i="1"/>
  <c r="G284" i="1"/>
  <c r="G286" i="1"/>
  <c r="G287" i="1"/>
  <c r="G288" i="1"/>
  <c r="G289" i="1"/>
  <c r="G291" i="1"/>
  <c r="G297" i="1"/>
  <c r="G298" i="1"/>
  <c r="G299" i="1"/>
  <c r="G300" i="1"/>
  <c r="G301" i="1"/>
  <c r="G303" i="1"/>
  <c r="G304" i="1"/>
  <c r="G306" i="1"/>
  <c r="G307" i="1"/>
  <c r="G308" i="1"/>
  <c r="G313" i="1"/>
  <c r="G315" i="1"/>
  <c r="G316" i="1"/>
  <c r="G317" i="1"/>
  <c r="G318" i="1"/>
  <c r="G319" i="1"/>
  <c r="G320" i="1"/>
  <c r="G322" i="1"/>
  <c r="G323" i="1"/>
  <c r="G324" i="1"/>
  <c r="G325" i="1"/>
  <c r="G327" i="1"/>
  <c r="G329" i="1"/>
  <c r="G330" i="1"/>
  <c r="G331" i="1"/>
  <c r="G332" i="1"/>
  <c r="G333" i="1"/>
  <c r="G334" i="1"/>
  <c r="G335" i="1"/>
  <c r="G336" i="1"/>
  <c r="G341" i="1"/>
  <c r="G342" i="1"/>
  <c r="G343" i="1"/>
  <c r="G344" i="1"/>
  <c r="G345" i="1"/>
  <c r="G346" i="1"/>
  <c r="G368" i="1"/>
  <c r="G369" i="1"/>
  <c r="G370" i="1"/>
  <c r="G371" i="1"/>
  <c r="G372" i="1"/>
  <c r="G373" i="1"/>
  <c r="G374" i="1"/>
  <c r="G375" i="1"/>
  <c r="G376" i="1"/>
  <c r="G377" i="1"/>
  <c r="G378" i="1"/>
  <c r="G379" i="1"/>
  <c r="G380" i="1"/>
  <c r="G381" i="1"/>
  <c r="G382" i="1"/>
  <c r="G383" i="1"/>
  <c r="G384" i="1"/>
  <c r="G385" i="1"/>
  <c r="G387" i="1"/>
  <c r="G388" i="1"/>
  <c r="G389" i="1"/>
  <c r="G390" i="1"/>
  <c r="G394" i="1"/>
  <c r="G395" i="1"/>
  <c r="G396" i="1"/>
  <c r="G397" i="1"/>
  <c r="G398" i="1"/>
  <c r="G399" i="1"/>
  <c r="G400" i="1"/>
  <c r="G401" i="1"/>
  <c r="G402" i="1"/>
  <c r="G404" i="1"/>
  <c r="G413" i="1"/>
  <c r="G414" i="1"/>
  <c r="G415" i="1"/>
  <c r="G416" i="1"/>
  <c r="G417" i="1"/>
  <c r="G418" i="1"/>
  <c r="G419" i="1"/>
  <c r="G420" i="1"/>
  <c r="G421" i="1"/>
  <c r="G422" i="1"/>
  <c r="G423" i="1"/>
  <c r="G424" i="1"/>
  <c r="G425" i="1"/>
  <c r="G426" i="1"/>
  <c r="G427" i="1"/>
  <c r="G429" i="1"/>
  <c r="G430" i="1"/>
  <c r="G431" i="1"/>
  <c r="G432" i="1"/>
  <c r="G433" i="1"/>
  <c r="G434" i="1"/>
  <c r="G436" i="1"/>
  <c r="G437" i="1"/>
  <c r="G439" i="1"/>
  <c r="G444" i="1"/>
  <c r="G445" i="1"/>
  <c r="G447" i="1"/>
  <c r="G448" i="1"/>
  <c r="G292" i="1"/>
  <c r="G293" i="1"/>
  <c r="G294" i="1"/>
  <c r="G405" i="1"/>
  <c r="G406" i="1"/>
  <c r="G407" i="1"/>
  <c r="G408" i="1"/>
  <c r="G409" i="1"/>
  <c r="G410" i="1"/>
  <c r="G411" i="1"/>
  <c r="H340" i="1" l="1"/>
  <c r="H366" i="1" s="1"/>
  <c r="H36" i="1"/>
  <c r="H305" i="1"/>
  <c r="H290" i="1"/>
  <c r="H32" i="1"/>
  <c r="H326" i="1"/>
  <c r="H367" i="1"/>
  <c r="H403" i="1"/>
  <c r="H28" i="1"/>
  <c r="H83" i="1"/>
  <c r="H114" i="1"/>
  <c r="H58" i="1"/>
  <c r="H66" i="1" s="1"/>
  <c r="H438" i="1"/>
  <c r="H321" i="1"/>
  <c r="H246" i="1"/>
  <c r="H446" i="1"/>
  <c r="H215" i="1"/>
  <c r="H428" i="1"/>
  <c r="H393" i="1"/>
  <c r="H302" i="1"/>
  <c r="H169" i="1"/>
  <c r="H235" i="1"/>
  <c r="H412" i="1"/>
  <c r="H249" i="1"/>
  <c r="H443" i="1"/>
  <c r="H227" i="1"/>
  <c r="H386" i="1"/>
  <c r="H435" i="1"/>
  <c r="H221" i="1"/>
  <c r="H296" i="1"/>
  <c r="H285" i="1"/>
  <c r="H275" i="1"/>
  <c r="H268" i="1"/>
  <c r="H200" i="1"/>
  <c r="H189" i="1"/>
  <c r="H161" i="1"/>
  <c r="H155" i="1"/>
  <c r="H117" i="1"/>
  <c r="H76" i="1"/>
  <c r="H68" i="1"/>
  <c r="H44" i="1"/>
  <c r="H53" i="1" s="1"/>
  <c r="H449" i="1" l="1"/>
  <c r="H441" i="1"/>
  <c r="H310" i="1"/>
  <c r="H42" i="1"/>
  <c r="H391" i="1"/>
  <c r="H337" i="1"/>
  <c r="H80" i="1"/>
  <c r="H451" i="1" l="1"/>
  <c r="F16" i="5" s="1"/>
  <c r="G16" i="5" s="1"/>
  <c r="H19" i="5" s="1"/>
  <c r="H22" i="5" l="1"/>
  <c r="H23" i="5"/>
  <c r="H24" i="5" s="1"/>
  <c r="H21" i="5"/>
  <c r="H26" i="5" l="1"/>
</calcChain>
</file>

<file path=xl/sharedStrings.xml><?xml version="1.0" encoding="utf-8"?>
<sst xmlns="http://schemas.openxmlformats.org/spreadsheetml/2006/main" count="2139" uniqueCount="1363">
  <si>
    <t>UNIVERSIDAD NACIONAL DE COLOMBIA</t>
  </si>
  <si>
    <t>ITEM</t>
  </si>
  <si>
    <t>DESCRIPCIÓN</t>
  </si>
  <si>
    <t>1,1,1</t>
  </si>
  <si>
    <t>1,2,1</t>
  </si>
  <si>
    <t>1,3,1</t>
  </si>
  <si>
    <t>1,4,1</t>
  </si>
  <si>
    <t>PRELIMINARES</t>
  </si>
  <si>
    <t>INSTALACIÓN SERVICIOS PÚBLICOS</t>
  </si>
  <si>
    <t>CAMPAMENTO Y ADECUACIONES</t>
  </si>
  <si>
    <t>CERRAMIENTO Y SEÑALIZACIÓN</t>
  </si>
  <si>
    <t>REPLANTEO</t>
  </si>
  <si>
    <t>EXCAVACIÓN Y CIMENTACIONES</t>
  </si>
  <si>
    <t>EXCAVACIONES</t>
  </si>
  <si>
    <t>RELLENOS</t>
  </si>
  <si>
    <t>ESTRUCTURA DE CIMENTACIÓN</t>
  </si>
  <si>
    <t>2,1,1</t>
  </si>
  <si>
    <t>2,2,2</t>
  </si>
  <si>
    <t>2,2,1</t>
  </si>
  <si>
    <t>2,3,1</t>
  </si>
  <si>
    <t>2,3,2</t>
  </si>
  <si>
    <t>2,3,3</t>
  </si>
  <si>
    <t>2,3,4</t>
  </si>
  <si>
    <t>ESTRUCTURA</t>
  </si>
  <si>
    <t>3,1,1</t>
  </si>
  <si>
    <t>3,1,2</t>
  </si>
  <si>
    <t>3,1,4</t>
  </si>
  <si>
    <t>3,1,5</t>
  </si>
  <si>
    <t>3,1,6</t>
  </si>
  <si>
    <t>3,1,7</t>
  </si>
  <si>
    <t>3,1,8</t>
  </si>
  <si>
    <t>CUBIERTA</t>
  </si>
  <si>
    <t>ESTRUCTURA METÁLICA</t>
  </si>
  <si>
    <t>4,1,1</t>
  </si>
  <si>
    <t>4,1,2</t>
  </si>
  <si>
    <t>4,2,1</t>
  </si>
  <si>
    <t>4,2,2</t>
  </si>
  <si>
    <t>MUROS</t>
  </si>
  <si>
    <t>5,1,1</t>
  </si>
  <si>
    <t>5,1,2</t>
  </si>
  <si>
    <t>5,1,3</t>
  </si>
  <si>
    <t>5,1,4</t>
  </si>
  <si>
    <t>5,1,5</t>
  </si>
  <si>
    <t>5,1,6</t>
  </si>
  <si>
    <t>5,1,7</t>
  </si>
  <si>
    <t>5,2,1</t>
  </si>
  <si>
    <t>5,2,2</t>
  </si>
  <si>
    <t>5,2,3</t>
  </si>
  <si>
    <t>CUARTO DE BOMBAS INCENDIO</t>
  </si>
  <si>
    <t xml:space="preserve">ACTIVIDADES COMPLEMENTARIAS </t>
  </si>
  <si>
    <t>RED HIDRAULICA</t>
  </si>
  <si>
    <t>VALVULAS Y ACCESORIOS</t>
  </si>
  <si>
    <t>RED RESIDUAL</t>
  </si>
  <si>
    <t>OBRAS DE MAMPOSTERIA Y CONCRETO</t>
  </si>
  <si>
    <t>OBRAS CIVILES</t>
  </si>
  <si>
    <t xml:space="preserve">OBRAS COMPLEMENTARIAS </t>
  </si>
  <si>
    <t>EQUIPOS</t>
  </si>
  <si>
    <t>6,1,1</t>
  </si>
  <si>
    <t>6,1,2</t>
  </si>
  <si>
    <t>6,1,3</t>
  </si>
  <si>
    <t>6,1,4</t>
  </si>
  <si>
    <t>6,1,5</t>
  </si>
  <si>
    <t>6,1,6</t>
  </si>
  <si>
    <t>6,1,7</t>
  </si>
  <si>
    <t>6,1,8</t>
  </si>
  <si>
    <t>6,1,9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</si>
  <si>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</si>
  <si>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</si>
  <si>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</si>
  <si>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</si>
  <si>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</si>
  <si>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</si>
  <si>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</si>
  <si>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</si>
  <si>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</si>
  <si>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</si>
  <si>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</si>
  <si>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</si>
  <si>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</si>
  <si>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</si>
  <si>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</si>
  <si>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</si>
  <si>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</si>
  <si>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</si>
  <si>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</si>
  <si>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</si>
  <si>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</si>
  <si>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6,2,1</t>
  </si>
  <si>
    <t>6,2,2</t>
  </si>
  <si>
    <t>6,3,1</t>
  </si>
  <si>
    <t>6,3,2</t>
  </si>
  <si>
    <t>6,3,3</t>
  </si>
  <si>
    <t>6,3,4</t>
  </si>
  <si>
    <t>6,4,1</t>
  </si>
  <si>
    <t>6,4,2</t>
  </si>
  <si>
    <t>6,4,3</t>
  </si>
  <si>
    <t>6,4,4</t>
  </si>
  <si>
    <t>6,5,1</t>
  </si>
  <si>
    <t>6,5,2</t>
  </si>
  <si>
    <t>6,5,3</t>
  </si>
  <si>
    <t>6,5,4</t>
  </si>
  <si>
    <t>6,5,5</t>
  </si>
  <si>
    <t>6,5,6</t>
  </si>
  <si>
    <t>6,5,7</t>
  </si>
  <si>
    <t>6,6,1</t>
  </si>
  <si>
    <t>6,6,2</t>
  </si>
  <si>
    <t>6,6,3</t>
  </si>
  <si>
    <t>6,6,4</t>
  </si>
  <si>
    <t>6,6,5</t>
  </si>
  <si>
    <t>6,6,6</t>
  </si>
  <si>
    <t>6,6,7</t>
  </si>
  <si>
    <t>6,6,8</t>
  </si>
  <si>
    <t>6,6,9</t>
  </si>
  <si>
    <t>6,6,10</t>
  </si>
  <si>
    <t>6,7,1</t>
  </si>
  <si>
    <t>6,7,2</t>
  </si>
  <si>
    <t>6,7,3</t>
  </si>
  <si>
    <t>6,7,4</t>
  </si>
  <si>
    <t>6,7,5</t>
  </si>
  <si>
    <t>6,7,6</t>
  </si>
  <si>
    <t>6,7,7</t>
  </si>
  <si>
    <t>6,7,8</t>
  </si>
  <si>
    <t>6,7,9</t>
  </si>
  <si>
    <t>6,7,10</t>
  </si>
  <si>
    <t>6,8,1</t>
  </si>
  <si>
    <t>6,8,2</t>
  </si>
  <si>
    <t>6,8,3</t>
  </si>
  <si>
    <t>6,8,4</t>
  </si>
  <si>
    <t>6,8,5</t>
  </si>
  <si>
    <t>6,9,1</t>
  </si>
  <si>
    <t>6,9,2</t>
  </si>
  <si>
    <t>6,9,3</t>
  </si>
  <si>
    <t>6,9,4</t>
  </si>
  <si>
    <t>6,10,1</t>
  </si>
  <si>
    <t>6,10,2</t>
  </si>
  <si>
    <t>6,10,3</t>
  </si>
  <si>
    <t>6,10,4</t>
  </si>
  <si>
    <t>6,11,1</t>
  </si>
  <si>
    <t>6,11,2</t>
  </si>
  <si>
    <t>6,11,3</t>
  </si>
  <si>
    <t>6,11,4</t>
  </si>
  <si>
    <t>6,11,5</t>
  </si>
  <si>
    <t>6,11,6</t>
  </si>
  <si>
    <t>6,11,7</t>
  </si>
  <si>
    <t>6,12,1</t>
  </si>
  <si>
    <t>6,12,2</t>
  </si>
  <si>
    <t>6,13,1</t>
  </si>
  <si>
    <t>6,13,2</t>
  </si>
  <si>
    <t>6,14,1</t>
  </si>
  <si>
    <t>6,14,2</t>
  </si>
  <si>
    <t>6,14,3</t>
  </si>
  <si>
    <t>6,14,4</t>
  </si>
  <si>
    <t>6,14,5</t>
  </si>
  <si>
    <t>6,14,6</t>
  </si>
  <si>
    <t>6,15,1</t>
  </si>
  <si>
    <t>6,15,2</t>
  </si>
  <si>
    <t>6,15,3</t>
  </si>
  <si>
    <t>6,15,4</t>
  </si>
  <si>
    <t>6,15,5</t>
  </si>
  <si>
    <t>6,15,6</t>
  </si>
  <si>
    <t>6,16,1</t>
  </si>
  <si>
    <t>6,16,2</t>
  </si>
  <si>
    <t>6,16,3</t>
  </si>
  <si>
    <t>6,16,4</t>
  </si>
  <si>
    <t>6,17,1</t>
  </si>
  <si>
    <t>6,17,2</t>
  </si>
  <si>
    <t>6,17,3</t>
  </si>
  <si>
    <t>6,17,4</t>
  </si>
  <si>
    <t>6,18,1</t>
  </si>
  <si>
    <t>6,18,2</t>
  </si>
  <si>
    <t>6,18,3</t>
  </si>
  <si>
    <t>6,18,4</t>
  </si>
  <si>
    <t>6,18,5</t>
  </si>
  <si>
    <t>6,19,1</t>
  </si>
  <si>
    <t>6,19,2</t>
  </si>
  <si>
    <t>6,20,1</t>
  </si>
  <si>
    <t>6,20,2</t>
  </si>
  <si>
    <t>INSTALACIONES ELECTRICAS</t>
  </si>
  <si>
    <t>PROTECCIONES</t>
  </si>
  <si>
    <t>SALIDAS PARA TOMACORRIENTES</t>
  </si>
  <si>
    <t>SALIDAS PARA LUMINARIAS Y CONTROL DE ILUMINACIÓN</t>
  </si>
  <si>
    <t>SALIDAS PARA HVAC</t>
  </si>
  <si>
    <t>SUMINISTRO E INSTALACIÓN DE LUMINARIAS Y SENSORES (INCLUYE TODOS LOS ELEMENTOS COMO DRIVERS BOMBILLAS Y DEMÁS ACCESORIOS QUE GARANTICEN SU OPERACIÓN.</t>
  </si>
  <si>
    <t>ALIMENTADORES PARA CIRCUITOS RAMALES</t>
  </si>
  <si>
    <t>ALIMENTADORES PARA TABLEROS DE DISTRIBUCIÓN</t>
  </si>
  <si>
    <t>CAJAS DE PASO EN MAMPOSTERÍA</t>
  </si>
  <si>
    <t>DUCTERÍA Y CAJAS DE PASO RED DE ENERGÍA Y COMUNICACIONES</t>
  </si>
  <si>
    <t>UPS PARA RED REGULADA</t>
  </si>
  <si>
    <t>PUESTAS A TIERRA DEL SISTEMA DE COMUNICACIONES</t>
  </si>
  <si>
    <t>SISTEMA DE PUESTA A TIERRA  DEL SISTEMA ELÉCTRICO Y SISTEMA DE PROTECCIÓN EXTERNA CONTRA DESCARGAS ATMOSFÉRICAS.</t>
  </si>
  <si>
    <t>RED DE CABLEADO ESTRUCTURADO</t>
  </si>
  <si>
    <t>AREA DE TRABAJO</t>
  </si>
  <si>
    <t>ADMINISTRACIÓN</t>
  </si>
  <si>
    <t>RACK</t>
  </si>
  <si>
    <t>VOZ</t>
  </si>
  <si>
    <t>SUB-SISTEMA DE DETECCIÓN Y NOTIFICACIÓN DE INCENDIOS</t>
  </si>
  <si>
    <t>SUBSISTEMA DE DETECCIÓN DE INTRUSION</t>
  </si>
  <si>
    <t>INFRAESTRUCTURA</t>
  </si>
  <si>
    <t>7,1,2</t>
  </si>
  <si>
    <t>7,1,1</t>
  </si>
  <si>
    <t>7,2,1</t>
  </si>
  <si>
    <t>7,2,2</t>
  </si>
  <si>
    <t>7,2,3</t>
  </si>
  <si>
    <t>7,2,4</t>
  </si>
  <si>
    <t>7,3,1</t>
  </si>
  <si>
    <t>7,3,2</t>
  </si>
  <si>
    <t>7,3,3</t>
  </si>
  <si>
    <t>8,1,1</t>
  </si>
  <si>
    <t>8,1,2</t>
  </si>
  <si>
    <t>8,1,3</t>
  </si>
  <si>
    <t>8,1,4</t>
  </si>
  <si>
    <t>8,1,5</t>
  </si>
  <si>
    <t>8,2,1</t>
  </si>
  <si>
    <t>8,3,1</t>
  </si>
  <si>
    <t>8,4,1</t>
  </si>
  <si>
    <t>8,4,2</t>
  </si>
  <si>
    <t>8,5,1</t>
  </si>
  <si>
    <t>8,5,2</t>
  </si>
  <si>
    <t>ACABADOS</t>
  </si>
  <si>
    <t>PISOS</t>
  </si>
  <si>
    <t xml:space="preserve">CUBIERTA </t>
  </si>
  <si>
    <t>9,1,1</t>
  </si>
  <si>
    <t>9,1,2</t>
  </si>
  <si>
    <t>9,1,3</t>
  </si>
  <si>
    <t>9,1,4</t>
  </si>
  <si>
    <t>9,1,5</t>
  </si>
  <si>
    <t>9,1,6</t>
  </si>
  <si>
    <t>9,1,7</t>
  </si>
  <si>
    <t>9,2,1</t>
  </si>
  <si>
    <t>9,2,2</t>
  </si>
  <si>
    <t>9,2,3</t>
  </si>
  <si>
    <t>9,2,4</t>
  </si>
  <si>
    <t>9,3,1</t>
  </si>
  <si>
    <t>9,3,2</t>
  </si>
  <si>
    <t>9,3,4</t>
  </si>
  <si>
    <t>9,3,6</t>
  </si>
  <si>
    <t>9,3,7</t>
  </si>
  <si>
    <t>9,3,8</t>
  </si>
  <si>
    <t>9,3,9</t>
  </si>
  <si>
    <t>MOBILIARIO FIJO Y ACCESORIOS</t>
  </si>
  <si>
    <t>MUEBLES</t>
  </si>
  <si>
    <t>BAÑOS</t>
  </si>
  <si>
    <t>FACHADA</t>
  </si>
  <si>
    <t>10,1,1</t>
  </si>
  <si>
    <t>10,1,2</t>
  </si>
  <si>
    <t>10,2,1</t>
  </si>
  <si>
    <t>10,2,2</t>
  </si>
  <si>
    <t>CARPINTERÍA METÁLICA</t>
  </si>
  <si>
    <t xml:space="preserve">PUERTAS </t>
  </si>
  <si>
    <t>PUERTA VENTANAS</t>
  </si>
  <si>
    <t>ESCALERAS</t>
  </si>
  <si>
    <t>11,1,1</t>
  </si>
  <si>
    <t>11,1,2</t>
  </si>
  <si>
    <t>11,1,3</t>
  </si>
  <si>
    <t>11,1,4</t>
  </si>
  <si>
    <t>11,2,1</t>
  </si>
  <si>
    <t>11,2,2</t>
  </si>
  <si>
    <t>11,2,3</t>
  </si>
  <si>
    <t>11,2,4</t>
  </si>
  <si>
    <t>11,2,5</t>
  </si>
  <si>
    <t>11,2,6</t>
  </si>
  <si>
    <t>11,2,7</t>
  </si>
  <si>
    <t>11,2,8</t>
  </si>
  <si>
    <t>11,3,1</t>
  </si>
  <si>
    <t>11,3,2</t>
  </si>
  <si>
    <t>11,3,3</t>
  </si>
  <si>
    <t>11,3,4</t>
  </si>
  <si>
    <t>11,4,1</t>
  </si>
  <si>
    <t>11,5,1</t>
  </si>
  <si>
    <t>11,6,1</t>
  </si>
  <si>
    <t>11,6,2</t>
  </si>
  <si>
    <t>IMPERMEABILIZACIONES</t>
  </si>
  <si>
    <t>TOTAL COSTOS DIRECTOS</t>
  </si>
  <si>
    <t>IMPREVISTOS</t>
  </si>
  <si>
    <t>UTILIDAD</t>
  </si>
  <si>
    <t xml:space="preserve">I.V.A. SOBRE UTILIDAD </t>
  </si>
  <si>
    <t>CAP.</t>
  </si>
  <si>
    <t>VR CAPITULO</t>
  </si>
  <si>
    <t>RED INTERNA CONTRA INCENDIOS</t>
  </si>
  <si>
    <r>
      <t xml:space="preserve">CUARTO DE BOMBAS AGUA  POTABLE: </t>
    </r>
    <r>
      <rPr>
        <sz val="9"/>
        <color theme="1"/>
        <rFont val="Arial"/>
        <family val="2"/>
      </rPr>
      <t>COMPRENDE EL SUMINISTRO E INSTALACIÓN DE LAS CONEXIONES A TANQUE Y EQUIPO DE PRESIÓN PARA SUMINISTRO DE AGUA POTABLE</t>
    </r>
  </si>
  <si>
    <r>
      <t xml:space="preserve">PUNTOS HIDRAULICOS DE AGUA FRIA: </t>
    </r>
    <r>
      <rPr>
        <sz val="9"/>
        <color theme="1"/>
        <rFont val="Arial"/>
        <family val="2"/>
      </rPr>
      <t>SE INCLUYE EL PUNTO DESDE EL CODO A NIVEL DE PISO HASTA LA LLEGADA A  GRIFERÍAS. SE DEBE INCLUIR EL VALOR DE LAS REGATAS PARA SU INSTALACIÓN.</t>
    </r>
  </si>
  <si>
    <r>
      <t xml:space="preserve">RED GENERAL AGUA FRIA: </t>
    </r>
    <r>
      <rPr>
        <sz val="9"/>
        <color theme="1"/>
        <rFont val="Arial"/>
        <family val="2"/>
      </rPr>
      <t>COMPRENDE LA RED DE TUBERÍA Y ACCESORIOS  DESDE LA SALIDA DEL CUARTO DE BOMBAS  PARA SUMINISTRO DE AGUA POTABLE, PASANDO POR CADA UNO DE LOS MEDIDORES,  HASTA LA LLEGADA A CADA UNIDAD SANITARIA.</t>
    </r>
  </si>
  <si>
    <r>
      <t xml:space="preserve">SALIDAS SANITARIAS (PARAL): </t>
    </r>
    <r>
      <rPr>
        <sz val="9"/>
        <color theme="1"/>
        <rFont val="Arial"/>
        <family val="2"/>
      </rPr>
      <t>SE INCLUYE DESDE EL PUNTO DE DESCARGA DE  CADA APARATO O SIFÓN HASTA  EL CODO A NIVEL DE PISO ANTES DE LA CONEXIÓN AL COLECTOR PRINCIPAL. . SE DEBE INCLUIR EL VALOR DE LAS REGATAS PARA SU INSTALACIÓN.</t>
    </r>
  </si>
  <si>
    <r>
      <t xml:space="preserve">REDES DE ALCANTARILLADO AGUAS RESIDUALES: </t>
    </r>
    <r>
      <rPr>
        <sz val="9"/>
        <color theme="1"/>
        <rFont val="Arial"/>
        <family val="2"/>
      </rPr>
      <t>COMPRENDE EL SUMINISTRO E INSTALACIÓN DE LA TUBERÍA Y ACCESORIOS DE LA RED DESDE LAS CAJAS DE INSPECCIÓN HASTA LA CONEXIÓN AL ALCANTARILLADO PÚBLICO</t>
    </r>
  </si>
  <si>
    <r>
      <t xml:space="preserve">SOPORTES: </t>
    </r>
    <r>
      <rPr>
        <sz val="9"/>
        <color theme="1"/>
        <rFont val="Arial"/>
        <family val="2"/>
      </rPr>
      <t>INCLUYE SOPORTERIA PARA REDES DE SUMINISTRO Y DESAGUES.</t>
    </r>
  </si>
  <si>
    <t xml:space="preserve">IMPERMEABILIZACIÓN  </t>
  </si>
  <si>
    <t>12,1,1</t>
  </si>
  <si>
    <t>12,1,2</t>
  </si>
  <si>
    <t>12,2,1</t>
  </si>
  <si>
    <t>12,2,2</t>
  </si>
  <si>
    <t>A</t>
  </si>
  <si>
    <t>UND</t>
  </si>
  <si>
    <t>ML</t>
  </si>
  <si>
    <t>M2</t>
  </si>
  <si>
    <t>M3</t>
  </si>
  <si>
    <t>MES</t>
  </si>
  <si>
    <t>SOLICITUD E INSTALACIÒN DE RED PROVISIONAL DE ENERGIA (EMPRESA EPSA)</t>
  </si>
  <si>
    <t>SEÑALIZACIÓN VALLA LICENCIA DE OBRA 1.0 X 0.75 M.</t>
  </si>
  <si>
    <t>LOSA ALIGERADA EN CONCRETO F'C= 28 MPA. E= 0.5 M.</t>
  </si>
  <si>
    <t>LOSA MACIZA 2DO PISO EN CONCRETO F'C= 28 MPA. E= 0.15 M.</t>
  </si>
  <si>
    <t>LOSA MACIZA CUBIERTA EN CONCRETO F'C= 28 MPA. E= 0.17 M.</t>
  </si>
  <si>
    <t xml:space="preserve">VIGA AEREA CONCRETO 28 MPA </t>
  </si>
  <si>
    <t xml:space="preserve">COLUMNA CONCRETO 28 MPA </t>
  </si>
  <si>
    <t xml:space="preserve">PANTALLA EN CONCRETO 28 MPA </t>
  </si>
  <si>
    <t xml:space="preserve">ESCALERA MACIZA EN CONCRETO 28 MPA </t>
  </si>
  <si>
    <t>CORREA EN PAG 120X60X2.5 ASTM A653 GRADO 50</t>
  </si>
  <si>
    <t>VIGA EN 2 PAG 120X60X2.5 ASTM A653 GRADO 50</t>
  </si>
  <si>
    <t>MUROS Y REPELLOS</t>
  </si>
  <si>
    <t>MURETE FUNDIDO EN CONCRETO DE 21 MPA</t>
  </si>
  <si>
    <t>MURO EN SUPERBOARD POR AMBAS CARAS DE 12MM CON ESTRUCTURA GALVANIZADA CON AISLANTE ACUSTICO TIPO FRESCASA O SIMILAR DE 3 1/2".</t>
  </si>
  <si>
    <t>MURO EN BLOQUE N° 5 CON RECUBRIMIENTO EN SUPERBOARD POR UNA CARA DE 12MM CON ESTRUCTURA GALVANIZADA CON AISLANTE ACUSTICO TIPO FRESCASA O SIMILAR DE 3 1/2".</t>
  </si>
  <si>
    <t>KG</t>
  </si>
  <si>
    <t xml:space="preserve">CONSTRUCCION DE MUROS EN BLOQUE No. 5 </t>
  </si>
  <si>
    <t>REPELLOS</t>
  </si>
  <si>
    <t xml:space="preserve">RED CONTRA INCENDIOS : CONSTRUCCION RED CONTRA INCENDIO, INCLUYE: MATERIALES, PINTURA DE TUBERÍAS, EQUIPOS DE BOMBEO, PUESTA EN FUNCIONAMIENTO, PRUEBAS (EQUIPOS Y TUBERÍAS). </t>
  </si>
  <si>
    <t xml:space="preserve">TUBERÍA ACERO SCH 40 ASTM A 53 DE 4" </t>
  </si>
  <si>
    <t xml:space="preserve">ACCESORIOS 4" </t>
  </si>
  <si>
    <t xml:space="preserve">TUBERÍA ACERO SCH 40 ASTM A 53 DE 3" </t>
  </si>
  <si>
    <t xml:space="preserve">ACCESORIOS 3" </t>
  </si>
  <si>
    <t xml:space="preserve">TUBERÍA ACERO SCH 40 ASTM  A 53 DE 2" </t>
  </si>
  <si>
    <t xml:space="preserve">ACCESORIOS 2" </t>
  </si>
  <si>
    <t xml:space="preserve">TUBERÍA ACERO SCH 40 ASTM A 53 DE 3/4" </t>
  </si>
  <si>
    <t xml:space="preserve">ACCESORIOS 3/4" </t>
  </si>
  <si>
    <t xml:space="preserve">TUBERÍA CU TL DE 1/2" </t>
  </si>
  <si>
    <t xml:space="preserve">ACCESORIOS CU TK  1/2" </t>
  </si>
  <si>
    <t xml:space="preserve">VÁLVULA OS&amp;Y 4" </t>
  </si>
  <si>
    <t xml:space="preserve">VÁLVULA OS&amp;Y 3" </t>
  </si>
  <si>
    <t xml:space="preserve">VÁLVULA CHEQUE 4" </t>
  </si>
  <si>
    <t>VÁLVULA ALIVIO 3/4" X 1/2"</t>
  </si>
  <si>
    <t>JUNTA ACERO INOXIDABLE 4"</t>
  </si>
  <si>
    <t>VÁLVULA 2"</t>
  </si>
  <si>
    <t>VÁLVULA CHEQUE 2"</t>
  </si>
  <si>
    <t>JUNTA ACERO INOXIDABLE 2"</t>
  </si>
  <si>
    <t>SENSOR DE FLUJO 4"</t>
  </si>
  <si>
    <t>VÁLVULA DE BOLA 1"</t>
  </si>
  <si>
    <t>VÁLVULA DE GLOBO 1/2"</t>
  </si>
  <si>
    <t>SOPORTES 4"</t>
  </si>
  <si>
    <t>SOPORTES 2"</t>
  </si>
  <si>
    <t>SOPORTES 3/4"</t>
  </si>
  <si>
    <t xml:space="preserve">PINTURA 4" </t>
  </si>
  <si>
    <t xml:space="preserve">PINTURA 2" </t>
  </si>
  <si>
    <t xml:space="preserve">PINTURA 3/4" </t>
  </si>
  <si>
    <t xml:space="preserve">PINTURA 1/2" </t>
  </si>
  <si>
    <t xml:space="preserve">BRIDA 4" </t>
  </si>
  <si>
    <t xml:space="preserve">EQUIPO DE BOMBEO DIESEL Q=300 GPM P=75 PSI INCLUYE LA PLACA </t>
  </si>
  <si>
    <t>SIAMESA 4" X 2.1/2" X 2.1/2"</t>
  </si>
  <si>
    <t>VÁLVULA CHEQUE 4"</t>
  </si>
  <si>
    <t>TUBERÍA PVC.P AWWA C.900 DE 4"</t>
  </si>
  <si>
    <t xml:space="preserve">TUBERÍA ACERO ASTM A 53 SCH 40 DE 4" </t>
  </si>
  <si>
    <t xml:space="preserve">TUBERÍA ACERO ASTM A 53 SCH 40 DE 2.1/2" </t>
  </si>
  <si>
    <t xml:space="preserve">ACCESORIOS 2.1/2" </t>
  </si>
  <si>
    <t xml:space="preserve">TUBERÍA ACERO ASTM A 53 SCH 40 DE 2" </t>
  </si>
  <si>
    <t xml:space="preserve">TUBERÍA ACERO ASTM A 53 SCH 40 DE 1.1/2" </t>
  </si>
  <si>
    <t xml:space="preserve">ACCESORIOS 1.1/2" </t>
  </si>
  <si>
    <t xml:space="preserve">TUBERÍA ACERO ASTM A 53 SCH 40 DE 1.1/4" </t>
  </si>
  <si>
    <t xml:space="preserve">ACCESORIOS 1.1/4" </t>
  </si>
  <si>
    <t xml:space="preserve">TUBERÍA ACERO ASTM A 53 SCH 40 DE 1" </t>
  </si>
  <si>
    <t xml:space="preserve">ACCESORIOS 1" </t>
  </si>
  <si>
    <t xml:space="preserve">VÁLVULA MARIPOSA 2,1/2" </t>
  </si>
  <si>
    <t xml:space="preserve">VÁLVULA RISER CHECK + TRIM 2,1/2" </t>
  </si>
  <si>
    <t>SENSOR DE FLUJO 2,1/2"</t>
  </si>
  <si>
    <t>GABINETE Y VÁLVULA 2,1/2"</t>
  </si>
  <si>
    <t>REGADERA ESTÁNDAR 1/2", K=5.6 RESPUESTA RÁPIDA INCLUYE REPUESTO</t>
  </si>
  <si>
    <t>REGADERAS DE WALL  1/2", K=5.6 RESPUESTA RÁPIDA INCLUYE REPUESTO</t>
  </si>
  <si>
    <t>PUNTO HIDRÁULICO REGADERA</t>
  </si>
  <si>
    <t>VÁLVULA DE DRENAJE 2"</t>
  </si>
  <si>
    <t xml:space="preserve">VÁLVULA BOLA DE 1" </t>
  </si>
  <si>
    <t xml:space="preserve">VÁLVULA EXPULSORA DE AIRE DE 1" </t>
  </si>
  <si>
    <t>SOPORTES 2.1/2"</t>
  </si>
  <si>
    <t>SOPORTES 1.1/2"</t>
  </si>
  <si>
    <t>SOPORTES 1.1/4"</t>
  </si>
  <si>
    <t>SOPORTES 1"</t>
  </si>
  <si>
    <t xml:space="preserve">SOPORTE SISMORESISTENTE LONGITUDINAL DE 2,1/2" </t>
  </si>
  <si>
    <t xml:space="preserve">PINTURA 2.1/2" </t>
  </si>
  <si>
    <t xml:space="preserve">PINTURA 1.1/2" </t>
  </si>
  <si>
    <t xml:space="preserve">PINTURA 1.1/4" </t>
  </si>
  <si>
    <t xml:space="preserve">PINTURA 1" </t>
  </si>
  <si>
    <t xml:space="preserve">MANUAL DE MANTENIMIENTO </t>
  </si>
  <si>
    <t xml:space="preserve">PLANOS RECORD DE OBRA </t>
  </si>
  <si>
    <t xml:space="preserve">GABINETE PARA ROCIADORES DE RESERVA </t>
  </si>
  <si>
    <t>PRUEBAS</t>
  </si>
  <si>
    <r>
      <t xml:space="preserve">ACOMETIDA: </t>
    </r>
    <r>
      <rPr>
        <sz val="9"/>
        <color rgb="FF000000"/>
        <rFont val="Arial"/>
        <family val="2"/>
      </rPr>
      <t xml:space="preserve">COMPRENDE LA RED Y ADITAMENTOS PARA LA INSTALACIÓN DE LA ACOMETIDA DESDE LA RED PÚBLICA HASTA EL CUARTO DE BOMBAS DE AGUA POTABLE. </t>
    </r>
  </si>
  <si>
    <t>TUBERÍA PVC-P RDE-13,5 - 1"</t>
  </si>
  <si>
    <t>ACCESORIO PVC-P - 1"</t>
  </si>
  <si>
    <t>VÁLVULA TIPO BOLA 200 PSI AGUA - 1"</t>
  </si>
  <si>
    <t>CHEQUE CORTINA - 1"</t>
  </si>
  <si>
    <t>FLOTADOR MECÁNICO - 1"</t>
  </si>
  <si>
    <t xml:space="preserve">CAJA PARA MEDIDOR TOTALIZADOR - 1" </t>
  </si>
  <si>
    <t>MEDIDOR TOTALIZADOR - 1"</t>
  </si>
  <si>
    <t>CHEQUE CORTINA - 3"</t>
  </si>
  <si>
    <t>CHEQUE CORTINA - 1.1/2"</t>
  </si>
  <si>
    <t xml:space="preserve"> BRIDA ACERO SOLDAR ANSI 150 - 3"</t>
  </si>
  <si>
    <t>JUNTA DE EXPANSIÓN BORRACHA - 4"</t>
  </si>
  <si>
    <t xml:space="preserve">JUNTA DE EXPANSIÓN BORRACHA - 3" </t>
  </si>
  <si>
    <t>VÁLVULA DE PIE BRONCE - 3"</t>
  </si>
  <si>
    <t>VÁLVULA P.D. ROSCAR 125 PSI VAPOR 200 PSI AGUA - 3"</t>
  </si>
  <si>
    <t>VÁLVULA P.D. ROSCAR 125 PSI VAPOR 200 PSI AGUA - 1.1/2"</t>
  </si>
  <si>
    <t>MANÓMETROS  GLICERINA RANGO HASTA 200 PSI - 3"</t>
  </si>
  <si>
    <t>TUBERÍA ACERO GALVANIZADO ISO 65 - 1.1/2"</t>
  </si>
  <si>
    <t>TUBERÍA ACERO GALVANIZADO ISO 65 - 3"</t>
  </si>
  <si>
    <t>ACCESORIO ACERO GALVANIZADO ISO 65 - 1.1/2"</t>
  </si>
  <si>
    <t>ACCESORIO ACERO GALVANIZADO ISO 65 - 3"</t>
  </si>
  <si>
    <t>NIPLE PASA MURO ACERO INOXIDABLE BRIDADO TIPO 316 - 3"</t>
  </si>
  <si>
    <t>NIPLE PASA MURO ACERO INOXIDABLE BRIDADO TIPO 316 - 2"</t>
  </si>
  <si>
    <t>NIPLE PASA MURO ACERO INOXIDABLE BRIDADO TIPO 316 - 1.1/2"</t>
  </si>
  <si>
    <t>NIPLE PASA MURO ACERO INOXIDABLE BRIDADO TIPO 316 - 1"</t>
  </si>
  <si>
    <t>TUBERÍA ACERO INOXIDABLE - 3"</t>
  </si>
  <si>
    <t>ACCESORIO ACERO INOXIDABLE - 3"</t>
  </si>
  <si>
    <t xml:space="preserve">PUNTO A.F. LAVAMANOS - 1/2"  </t>
  </si>
  <si>
    <t xml:space="preserve">PUNTO A.F  SANITARIO DE TANQUE - 1/2"   </t>
  </si>
  <si>
    <t>PUNTO  A.F SANITARIO DE FLUXÓMETRO - 1/2"</t>
  </si>
  <si>
    <t>PUNTO A.F ORINAL DE FLUXÓMETRO - 1/2"</t>
  </si>
  <si>
    <t>PUNTO A.F LAVAPLATOS - 1/2"</t>
  </si>
  <si>
    <t>POCETA DE ASEO - 1/2"</t>
  </si>
  <si>
    <t xml:space="preserve">PUNTO  A.F LLAVE DE JARDÍN - 1/2" </t>
  </si>
  <si>
    <t>PUNTO A.F CONSULTORIO ODONTOLÓGICO - 1/2"</t>
  </si>
  <si>
    <t>RECAMARA DE AIRE PVC - 1/2"</t>
  </si>
  <si>
    <t>RECAMARA DE AIRE H.G - 1/2"</t>
  </si>
  <si>
    <t xml:space="preserve">TUBERÍA PVC-P RDE-9 - 1/2"             </t>
  </si>
  <si>
    <t xml:space="preserve">ACCESORIO PVC-P - 1/2"                  </t>
  </si>
  <si>
    <t xml:space="preserve">TUBERÍA PVC-P RDE -11 - 3/4"            </t>
  </si>
  <si>
    <t xml:space="preserve">ACCESORIO PVC-P - 3/4"                  </t>
  </si>
  <si>
    <t xml:space="preserve">TUBERÍA PVC-P RDE -13,5  - 1"        </t>
  </si>
  <si>
    <t xml:space="preserve">ACCESORIO PVC-P - 1"               </t>
  </si>
  <si>
    <t xml:space="preserve">TUBERÍA PVC-P RDE -21 - 1.1/4"       </t>
  </si>
  <si>
    <t xml:space="preserve">ACCESORIO PVC-P - 1.1/4"                   </t>
  </si>
  <si>
    <t xml:space="preserve">TUBERÍA PVC-P RDE -21 - 1.1/2"        </t>
  </si>
  <si>
    <t xml:space="preserve">ACCESORIO PVC-P - 1.1/2"                  </t>
  </si>
  <si>
    <t xml:space="preserve">TUBERÍA PVC-P RDE -21 - 2"        </t>
  </si>
  <si>
    <t xml:space="preserve">ACCESORIO PVC-P - 2"                  </t>
  </si>
  <si>
    <t xml:space="preserve">TUBERÍA PVC-P RDE -21 - 2.1/2"       </t>
  </si>
  <si>
    <t xml:space="preserve">ACCESORIO PVC-P - 2.1/2"                </t>
  </si>
  <si>
    <t>VÁLVULA P.D ROSCAR 125 PSI VAPOR 200 PSI AGUA - 1/2"</t>
  </si>
  <si>
    <t xml:space="preserve">VÁLVULA P.D ROSCAR 125 PSI VAPOR 200 PSI AGUA - 1.1/4"  </t>
  </si>
  <si>
    <t>VÁLVULA P.D ROSCAR 125 PSI VAPOR 200 PSI AGUA - 1.1/2"</t>
  </si>
  <si>
    <t xml:space="preserve">VÁLVULA EXPULSORA DE AIRE - 1/2" </t>
  </si>
  <si>
    <t>VÁLVULA DE BOLA - 1/2"</t>
  </si>
  <si>
    <r>
      <t xml:space="preserve">REDES DE BOMBEO POZO EYECTOR PVC.P PARA CUARTO DE BOMBAS: </t>
    </r>
    <r>
      <rPr>
        <sz val="9"/>
        <color rgb="FF000000"/>
        <rFont val="Arial"/>
        <family val="2"/>
      </rPr>
      <t>COMPRENDE LAS TUBERIAS ACCESORIOS, VALVULAS Y DEMAS ADITAMENTOS PARA LA INSTALACIÓN DE LA DESCARGA DEL EQUIPO EYECTOR  HASTA EL POZO DE ENTREGA.</t>
    </r>
  </si>
  <si>
    <t xml:space="preserve">TUBERÍA PVC-P - 3"                  </t>
  </si>
  <si>
    <t xml:space="preserve">ACCESORIOS TUBERÍA PVC-P - 3"                  </t>
  </si>
  <si>
    <t xml:space="preserve">VÁLVULA P.D - 3" </t>
  </si>
  <si>
    <t>LAVAMANOS - 2"</t>
  </si>
  <si>
    <t>LAVAPLATOS - 2"</t>
  </si>
  <si>
    <t>SIFÓN DE PISO   CONSULTORIO ODONTOLÓGICO - 2"</t>
  </si>
  <si>
    <t>POCETA DE ASEO - 2"</t>
  </si>
  <si>
    <t>SIFÓN DE PISO - 2" Y 3"</t>
  </si>
  <si>
    <r>
      <t xml:space="preserve">REDES DE PVC.S AGUAS RESIDUALES: </t>
    </r>
    <r>
      <rPr>
        <sz val="9"/>
        <color rgb="FF000000"/>
        <rFont val="Arial"/>
        <family val="2"/>
      </rPr>
      <t>COMPRENDE EL SUMINISTRO E INSTALACIÓN DE LA TUBERÍA Y ACCESORIOS DESDE LA SALIDA SANITARIA HASTA LOS EMPATES A LAS CAJAS DE INSPECCIÓN INCLUYE REDES DE VENTILACIÓN Y REVENTILACIÓN.</t>
    </r>
  </si>
  <si>
    <t xml:space="preserve">TUBERÍA  PVC-S  - 2"              </t>
  </si>
  <si>
    <t xml:space="preserve">ACCESORIO PVC-S - 2"               </t>
  </si>
  <si>
    <t xml:space="preserve">TUBERÍA  PVC-S - 3"                                 </t>
  </si>
  <si>
    <t xml:space="preserve">ACCESORIO PVC-S - 3"               </t>
  </si>
  <si>
    <t xml:space="preserve">TUBERÍA PVC-S - 4"               </t>
  </si>
  <si>
    <t xml:space="preserve">ACCESORIO PVC-S - 4"               </t>
  </si>
  <si>
    <t xml:space="preserve">TUBERÍA PVC-L  - 2"                   </t>
  </si>
  <si>
    <t xml:space="preserve">TUBERÍA PVC-L - 3"                                       </t>
  </si>
  <si>
    <t xml:space="preserve">TUBERÍA PVC-L - 4"                   </t>
  </si>
  <si>
    <t xml:space="preserve">JUNTAS DE EXPANSIÓN PVC-S - 4"                                   </t>
  </si>
  <si>
    <t>TUBERÍA PARA ALCANTARILLADO PARED ESTRUCTURADA - 6"</t>
  </si>
  <si>
    <t>EMPATE A RED DE ALCANTARILLADO AGUAS RESIDUALES EXISTENTE  INCLUYE TRÁMITE, CORTE, ROTURA Y REPOSICIÓN DE ANDEN Y/O PAVIMENTO</t>
  </si>
  <si>
    <r>
      <t xml:space="preserve">REDES DE PVC.S AGUAS LLUVIAS: </t>
    </r>
    <r>
      <rPr>
        <sz val="9"/>
        <color rgb="FF000000"/>
        <rFont val="Arial"/>
        <family val="2"/>
      </rPr>
      <t>COMPRENDE EL SUMINISTRO E INSTALACIÓN DE LA TUBERÍA Y ACCESORIOS DESDE LAS CUBIERTAS HASTA LA ENTREGA A NIVEL DE PISO 1</t>
    </r>
  </si>
  <si>
    <t xml:space="preserve">TUBERÍA  PVC-S - 4"           </t>
  </si>
  <si>
    <t xml:space="preserve">ACCESORIO PVC-S - 4"        </t>
  </si>
  <si>
    <t xml:space="preserve">TUBERÍA  PVC-S - 3"               </t>
  </si>
  <si>
    <t xml:space="preserve">ACCESORIO PVC-S - 3"         </t>
  </si>
  <si>
    <t xml:space="preserve">ACCESORIO PVC-P - 3/4"         </t>
  </si>
  <si>
    <t xml:space="preserve">TUBERÍA PVC-P RDE -13,5 - 1"         </t>
  </si>
  <si>
    <t xml:space="preserve">ACCESORIO PVC-P - 1"         </t>
  </si>
  <si>
    <t xml:space="preserve">TUBERÍA  PVC-S - 2"               </t>
  </si>
  <si>
    <t xml:space="preserve">ACCESORIO PVC-S - 2"        </t>
  </si>
  <si>
    <t>DRENAJE AA RECUBIERTO CON RUBATEX O SIMILAR - 3/4"</t>
  </si>
  <si>
    <t>SIFÓN DE PISO - 3"</t>
  </si>
  <si>
    <t>JUNTAS DE EXPANSIÓN PVC-S - 4"</t>
  </si>
  <si>
    <t>ABRAZADERA  TIPO PERA - 1/2"</t>
  </si>
  <si>
    <t>ABRAZADERA  TIPO PERA - 3/4"</t>
  </si>
  <si>
    <t>ABRAZADERA  TIPO PERA - 1"</t>
  </si>
  <si>
    <t>ABRAZADERA  TIPO PERA - 1.1/4" A 1,1/2"</t>
  </si>
  <si>
    <t>ABRAZADERA  TIPO PERA - 2" Y 3"</t>
  </si>
  <si>
    <r>
      <t xml:space="preserve">MONTAJE DE APARATOS: </t>
    </r>
    <r>
      <rPr>
        <sz val="9"/>
        <color rgb="FF000000"/>
        <rFont val="Arial"/>
        <family val="2"/>
      </rPr>
      <t>COMPRENTE LA MANO DE OBRA,  ACCESORIOS Y DEMAS ADITAMENTOS PARA EL MONTAJE DE APARATOS. NO INCLUYE EL SUMINISTRO DE LOS MISMOS PERO SI EL SUMINISTRO DE LOS ADAPTADOR SIFON DESMONTABLE, PARA LA INSTALACIÓN.</t>
    </r>
  </si>
  <si>
    <t>SANITARIO</t>
  </si>
  <si>
    <t>ORINAL DE LLAVE</t>
  </si>
  <si>
    <t>LAVAMANOS</t>
  </si>
  <si>
    <t>LAVAPLATOS</t>
  </si>
  <si>
    <t>POCETA DE ASEO</t>
  </si>
  <si>
    <t xml:space="preserve"> LLAVE MANGUERA</t>
  </si>
  <si>
    <t>APARATO ODONTOLÓGICO</t>
  </si>
  <si>
    <t>EQUIPO DE PRESIÓN PARA SUMINISTRO</t>
  </si>
  <si>
    <t>EQUIPO EYECTOR CUARTO DE BOMBAS</t>
  </si>
  <si>
    <t>RELLENO CON RECEBO</t>
  </si>
  <si>
    <t>RELLENO CON GRAVILLA</t>
  </si>
  <si>
    <t>RELLENO CON ARENA</t>
  </si>
  <si>
    <t>MANUAL DE OPERACIÓN Y MANTENIMIENTO</t>
  </si>
  <si>
    <t>PLANOS RECORD</t>
  </si>
  <si>
    <t>DESINFECCIÓN DEL SISTEMA DE AGUA POTABLE</t>
  </si>
  <si>
    <t>LAVADO DE TANQUE RED INCENDIO</t>
  </si>
  <si>
    <t>LAVADO DE TANQUE AGUA POTABLE</t>
  </si>
  <si>
    <t>EQUIPO DE PRESIÓN AGUA POTABLE</t>
  </si>
  <si>
    <t>EQUIPO EYECTOR AGUAS LLUVIAS</t>
  </si>
  <si>
    <t>RED DE AIRE COMPRIMIDO</t>
  </si>
  <si>
    <t>RED DE SUCCIÓN</t>
  </si>
  <si>
    <t xml:space="preserve">DESMONTAJE, MANTENIMIENTO Y REINSTALACIÓN DE COMPRESORES EXISTENTES PARA UNIDADES ODONTOLÓGICAS </t>
  </si>
  <si>
    <t>INTERCONEXIÓN ENTRE TRANSFORMADOR, FUSIBLE DUAL Y CONECTOR TIPO CUÑA EN CABLE DESNUDO DE COBRE CALIBRE 3X4 AWG LONGITUD APROXIMADA DE 10M.</t>
  </si>
  <si>
    <t>CABLE DE M.T TRIPLEX 15KV EN 2 CU  XLPE</t>
  </si>
  <si>
    <t>M</t>
  </si>
  <si>
    <t>INTERCONEXIÓN DE TIERRAS EN CABLE 2/0 CU DESNUDO (RED DE M.T. Y MALLA DE SUBESTACIÓN)</t>
  </si>
  <si>
    <t>DPS 15 KV  (JUEGO X3)</t>
  </si>
  <si>
    <t>ESTRUCTURA DE SUBTERRANIZACIÓN DE CIRCUITO RED DE MEDIA TENSIÓN  LA-221</t>
  </si>
  <si>
    <t xml:space="preserve">BAJANTE METÁLICA EN TUBO GALVANIZADO 1Ø4" PARA RED DE MEDIA Y BAJA TENSIÓN X 6 MT INCLUYE ZUNCHADA </t>
  </si>
  <si>
    <t>CÁMARA DE INSPECCIÓN DE ENERGÍA DOBLE PARED DE ACUERDO NORMA CS-276</t>
  </si>
  <si>
    <t xml:space="preserve">CANALIZACIÓN 2Ø4" PVC </t>
  </si>
  <si>
    <t>PRUEBA DE CABLE DE M.T. (TIPO VLF) POR ENTE CERTIFICADO, INCLUYE INFORME DE PRUEBAS.</t>
  </si>
  <si>
    <t>TRÁMITE DE ENERGIZACIÓN Y PUESTA EN SERVICIO</t>
  </si>
  <si>
    <t xml:space="preserve">GL </t>
  </si>
  <si>
    <t>CORTACIRCUITOS PARA SECCIONAMIENTO 15KV (JUEGOX3)</t>
  </si>
  <si>
    <t>CERTIFICACIÓN RETIE DE TRANSFORMACIÓN, DISTRIBUCIÓN Y USO FINAL</t>
  </si>
  <si>
    <t>GLB</t>
  </si>
  <si>
    <t>SANITARIO - 4"</t>
  </si>
  <si>
    <t>ORINAL - 2"</t>
  </si>
  <si>
    <t xml:space="preserve">CAJA CTB ASCENSORES INCLUYE INTERRUPTOR DE 3X30A UBICADO EN CUBIERTA                                                                                                                                                                                                                                                                                                                                                                                                                                                                                                                                                                                                                                                                                   </t>
  </si>
  <si>
    <t>TODOS LOS TABLEROS ESTARÁN IDENTIFICADOS MEDIANTE CUADROS DE CIRCUITOS QUE INDIQUEN LOS TOMACORRIENTES, LÁMPARAS O EQUIPOS QUE PROTEGEN. TENSION NOMINAL 120-240 V, CORRIENTE NOMINAL DE BARRAJE 200 A, 1 FASE, 2 HILOS MÁS TIERRA,  BARRAS DE TIERRA Y NEUTRO AISLADAS, PARA EMPOTRAR Y SOBREPONER .</t>
  </si>
  <si>
    <t xml:space="preserve">TABLERO DE AUTOMÁTICOS CASILLAS, PARA EMPOTRAR BIFÁSICO PARA 8 CIRCUITOS SIN ESPACIO PARA TOTALIZADOR REFERENCIA TBL-8BO DE LEGRAND O SIMILAR. </t>
  </si>
  <si>
    <t>INTERRUPTORES AUTOMÁTICOS ENCHUFABLES, 10 KA, 120 / 240 V</t>
  </si>
  <si>
    <t>INTERRUPTOR AUTOMÁTICO DE 1X20A ( CASILLAS)</t>
  </si>
  <si>
    <t xml:space="preserve">SALIDA PARA TOMACORRIENTE DOBLE POLO A TIERRA EN 3X12AWG,  NEMA 5-15R, 120 V, 15 A, PARA USO GENERAL, INCLUYE TUBERÍA PVC DIÁMETRO DE  ¾" EMBEBIDA EN PISO O MURO, CAJA, TAPA Y ACCESORIOS. </t>
  </si>
  <si>
    <t xml:space="preserve">SALIDA PARA TOMACORRIENTE DOBLE POLO A TIERRA  EN 4X12AWG,  NEMA 5-15R, 120 V, 15 A, PARA USO GENERAL, INCLUYE TUBERÍA PVC DIÁMETRO DE  ¾" EMBEBIDA EN PISO O MURO, CAJA, TAPA Y ACCESORIOS. </t>
  </si>
  <si>
    <t xml:space="preserve">SALIDA PARA TOMACORRIENTE DOBLE POLO A TIERRA EN EN 3X12AWG, PARA INSTALACIÓN EN PISO,  NEMA 5-15R, 120 V, 15 A, PARA USO GENERAL, INCLUYE TUBERÍA PVC DIÁMETRO DE  ¾" EMBEBIDA EN PISO O MURO, CAJA, TAPA Y ACCESORIOS. </t>
  </si>
  <si>
    <t>SALIDA PARA TOMACORRIENTE DOBLE POLO A TIERRA EN 3X12AWG,  GFCI, 120 V, 15 A, INCLUYE TUBERÍA PVC DIÁMETRO DE  ¾" EMBEBIDA EN PISO O MURO, CAJA, TAPA Y ACCESORIOS. (UNICAMENTE TUBERÍA, CAJAS Y ACCESORIOS NO INCLUYE CABLEADO NI APARATO)</t>
  </si>
  <si>
    <t xml:space="preserve">SALIDA PARA SECAMANOS TERMINADA EN CAJA 5800 EN 3X12AWG (CIRCUITO DEDICADO) , INCLUYE TUBERÍA PVC DIÁMETRO DE  ¾" EMBEBIDA EN PISO O MURO, CAJA, TAPA Y ACCESORIOS. </t>
  </si>
  <si>
    <t xml:space="preserve">SALIDA MONOFÁSICA PARA COMPRESOR  EN 3X12AWG (CIRCUITO DEDICADO) , INCLUYE TUBERÍA PVC DIÁMETRO DE  ¾" EMBEBIDA EN PISO O MURO, CAJA, TAPA Y ACCESORIOS. </t>
  </si>
  <si>
    <t>MARQUILLAS DE IDENTIFICACIÓN EN ACRÍLICO O CINTA PLASTIFICADA PARA TOMAS REGULADAS Y NORMALES.</t>
  </si>
  <si>
    <t>SALIDA PARA LUMINARIA L1- CR4 9.5W INCRUSTAR 40K CREE LIGTHING EN 1#12+1#12+1#12T CU AWG 1∅3/4"EMT</t>
  </si>
  <si>
    <t>SALIDA PARA LUMINARIA L2- LR6 20W CILINDRO SOBREPONER 40K CREE LIGTHING EN 1#12+1#12+1#12T CU AWG 1∅3/4"EMT</t>
  </si>
  <si>
    <t>SALIDA PARA LUMINARIA L3- FP14 FLAT PANEL LED 30X1.20 40W 40K CREE LIGTHING EN 1#12+1#12+1#12T CU AWG 1∅3/4"EMT</t>
  </si>
  <si>
    <t>SALIDA PARA LUMINARIA L4- WALLSCONE 14W UP AND DOWN 40K CREE LIGTHING EN 1#12+1#12+1#12T CU AWG 1∅3/4"EMT</t>
  </si>
  <si>
    <t>SALIDA PARA LUMINARIA L5- GIGANT LED 42 W40 K  CREE LIGTHING EN 1#12+1#12+1#12T CU AWG 1∅3/4"EMT</t>
  </si>
  <si>
    <t>SALIDA PARA LUMINARIA L6- LUMINARIA DE EMERGENCIA CREE LIGTHING EN 1#12+1#12+1#12T CU AWG 1∅3/4"EMT</t>
  </si>
  <si>
    <t>SALIDA PARA LUMINARIA L7- AVISO LUMINOSO CREE LIGTHING EN 1#12+1#12+1#12T CU AWG 1∅3/4"EMT</t>
  </si>
  <si>
    <t>SALIDA PARA LUMINARIA L8- LUMINARIA DUPLEX 2X50W E27 BL HIGH LIGTHS EN 1#12+1#12+1#12T CU AWG 1∅3/4"EMT</t>
  </si>
  <si>
    <t>SALIDA PARA LUMINARIA L9-  APLIQUE BOX I HIGH LIGTH  EN 1#12+1#12+1#12T CU AWG 1∅3/4"EMT</t>
  </si>
  <si>
    <t>SALIDA PARA LUMINARIA L10-  BALA PISO LEDA ESC RD GU10 120V HL HIGH LIGTHS EN 1#12+1#12+1#12T CU AWG 1∅3/4"EMT</t>
  </si>
  <si>
    <t>SALIDA PARA SENSOR CX100-1 MARCA LEGRAND O SIMILAR QUE CUMPLA CON LAS ESPECIFICACIONES Y AREA DE COBERTURA DE ESTA REFERENCIA EN 1#12+1#12+1#12T CU AWG 1∅3/4" EMT, SERVICIOS COMUNES</t>
  </si>
  <si>
    <t xml:space="preserve">SALIDA PARA SENSOR CI200-1 MARCA LEGRAND O SIMILAR CON LAS ESPECIFICACIONES Y AREA DE COBERTURA DE ESTA REFERENCIA EN 1#12+1#12+1#12T CU AWG 1∅3/4" EMT, SERVICIOS COMUNES </t>
  </si>
  <si>
    <t>SALIDA PARA INTERRUPTOR SENCILLO EN 1#12+1#12+1#12T CU AWG 1∅3/4" EMT</t>
  </si>
  <si>
    <t>SALIDA PARA INTERRUPTOR DOBLE EN 1#12+1#12+1#12T CU AWG 1∅3/4" EMT</t>
  </si>
  <si>
    <t>SALIDA PARA INTERRUPTOR CONMUTABLE EN 1#12+1#12+1#12T CU AWG 1∅3/4" EMT</t>
  </si>
  <si>
    <t>SALIDA PARA INTERRUPTOR CONMUTABLE DOBLE EN 1#12+1#12+1#12T CU AWG 1∅3/4" EMT</t>
  </si>
  <si>
    <t xml:space="preserve">SALIDA UNIDAD UFCCV CABLEADA EN 2X10+1X10T, INCLUYE SOPORTES, TUBERÍA  EMT, TERMINACIÓN EN CORAZA LT TIPO AMERICANA DE 3/4",  CONECTORES DUCTOS Y CONECTORES TIPO, CAJA, TAPA Y ACCESORIOS. </t>
  </si>
  <si>
    <t xml:space="preserve">SALIDA UNIDAD UFCCOV  CABLEADA EN 2X10+1X10T, INCLUYE SOPORTES, TUBERÍA EMT, TERMINACIÓN EN CORAZA LT TIPO AMERICANA DE 3/4",  CONECTORES DUCTOS Y CONECTORES TIPO, CAJA, TAPA Y ACCESORIOS. </t>
  </si>
  <si>
    <t xml:space="preserve">SALIDA UNIDAD VS-01,02; VEP-01 CABLEADA EN 2X12+1X12T, INCLUYE SOPORTES, TUBERÍA EMT, TERMINACIÓN EN CORAZA LT TIPO AMERICANA DE 3/4",  CONECTORES DUCTOS Y CONECTORES TIPO, CAJA, TAPA Y ACCESORIOS. </t>
  </si>
  <si>
    <t xml:space="preserve">SALIDA UNIDAD UFCPV CABLEADA EN 2X6+1X10T, INCLUYE SOPORTES, TUBERÍA EMT, TERMINACIÓN EN CORAZA LT TIPO AMERICANA DE 1-1/4",  CONECTORES DUCTOS Y CONECTORES TIPO, CAJA, TAPA Y ACCESORIOS. </t>
  </si>
  <si>
    <t xml:space="preserve">SALIDA UNIDAD VE-01 CABLEADA EN 3X12+1X12T, INCLUYE SOPORTES, TUBERÍA EMT, TERMINACIÓN EN CORAZA LT TIPO AMERICANA DE 3/4",  CONECTORES DUCTOS Y CONECTORES TIPO, CAJA, TAPA Y ACCESORIOS. </t>
  </si>
  <si>
    <t xml:space="preserve">SALIDA UNIDAD UCRV-01 CABLEADA EN 3X4+1X8T, INCLUYE SOPORTES, TUBERÍA EMT, TERMINACIÓN EN CORAZA LT TIPO AMERICANA DE 1-1/2",  CONECTORES DUCTOS Y CONECTORES TIPO, CAJA, TAPA Y ACCESORIOS. </t>
  </si>
  <si>
    <t xml:space="preserve">SUMINISTRO E INSTALACIÓN DE LUMINARIA L1- CR4 9.5W INCRUSTAR 40K CREE LIGTHING </t>
  </si>
  <si>
    <t xml:space="preserve">SUMINISTRO E INSTALACIÓN DE LUMINARIA L2- LR6 20W CILINDRO SOBREPONER 40K CREE LIGTHING </t>
  </si>
  <si>
    <t xml:space="preserve">SUMINISTRO E INSTALACIÓN DE LUMINARIA L3- FP14 FLAT PANEL LED 30X1.20 40W 40K CREE LIGTHING </t>
  </si>
  <si>
    <t xml:space="preserve">SUMINISTRO E INSTALACIÓN DE LUMINARIA L4- WALLSCONE 14W UP AND DOWN 40K CREE LIGTHING </t>
  </si>
  <si>
    <t xml:space="preserve">SUMINISTRO E INSTALACIÓN DE LUMINARIA L5- GIGANT LED 42 W40 K  CREE LIGTHING </t>
  </si>
  <si>
    <t xml:space="preserve">SUMINISTRO E INSTALACIÓN DE LUMINARIA L6- LUMINARIA DE EMERGENCIA CREE LIGTHING </t>
  </si>
  <si>
    <t xml:space="preserve">SUMINISTRO E INSTALACIÓN DE LUMINARIA L7- AVISO LUMINOSO CREE LIGTHING </t>
  </si>
  <si>
    <t>SUMINISTRO E INSTALACIÓN DE LUMINARIA L8- LUMINARIA DUPLEX 2X50W E27 BL HIGH LIGTHS</t>
  </si>
  <si>
    <t>SUMINISTRO E INSTALACIÓN DE LUMINARIA L9-  APLIQUE BOX I HIGH LIGTHS</t>
  </si>
  <si>
    <t>SUMINISTRO E INSTALACIÓN DE LUMINARIA L10-  BALA PISO LEDA ESC RD GU10 120V HL HIGH LIGTHS</t>
  </si>
  <si>
    <t>SUMINISTRO E INSTALACIÓN DE SENSOR CX100-1 MARCA LEGRAND O SIMILAR QUE CUMPLA CON LAS ESPECIFICACIONES Y AREA DE COBERTURA DE ESTA REFERENCIA.</t>
  </si>
  <si>
    <t>SUMINISTRO E INSTALACIÓN DE SENSOR CI200-1 MARCA LEGRAND O SIMILAR CON LAS ESPECIFICACIONES Y AREA DE COBERTURA DE ESTA REFERENCIA.</t>
  </si>
  <si>
    <t>PARA LOS CIRCUITOS DE ALUMBRADO; SE CONSIDERAN LOS MATERIALES A PARTIR DE LOS GABINETES DE CONTROL DE ILUMINACIÓN Y/O TABLERO DE ALUMBRADO HASTA LA PRIMERA SALIDA O CAJA DE PASO A PARTIR DE LAS CUALES SALEN LAS SALIDAS DE ILUMINACIÓN. PARA LOS CIRCUITOS DE TOMACORRIENTES; SE CONSIDERAN LOS MATERIALES A PARTIR DE LOS TABLEROS DE AUTOMÁTICOS HASTA LA PRIMERA SALIDA O CAJA DE PASO A PARTIR DE LAS CUALES SALEN LAS SALIDAS DE TOMACORRIENTES . EL CONDUCTOR SERA CABLE DE COBRE 600 V THHN FASES, ALAMBRE DE COBRE DESNUDO NEUTRO DE CONTINUIDAD, CABLE DE COBRE 600 V THHN TIERRA AISLADA.</t>
  </si>
  <si>
    <t xml:space="preserve">2#12+1#12T CU  PARA SALIDAS DE ALUMBRADO Y FUERZA </t>
  </si>
  <si>
    <t>2#12+2#12T CU  PARA SALIDAS REGULADAS</t>
  </si>
  <si>
    <t>2X10+1X10T CU  SALIDAS HVAC</t>
  </si>
  <si>
    <t>2X12+1X12T CU SALIDAS HVAC</t>
  </si>
  <si>
    <t>2X6+1X10T CU SALIDAS HVAC</t>
  </si>
  <si>
    <t>3X12+1X12T CU SALIDAS HVAC</t>
  </si>
  <si>
    <t>3X4+1X8T CU SALIDAS HVAC</t>
  </si>
  <si>
    <t xml:space="preserve">CIRCUITO ALIMENTADOR EN 3X4/0+1X4/0+1X4T CU DESDE TRANSFORMADOR [TRF]        75KVA HASTA  TRANSFERENCIA AUTOMÁTICA [TRA] </t>
  </si>
  <si>
    <t xml:space="preserve">CIRCUITO ALIMENTADOR EN 3X4/0+1X4/0+1X4T CU DESDE GRUPO ELECTRÓGENO [GE] 75KVA HASTA  TRANSFERENCIA AUTOMÁTICA [TRA] </t>
  </si>
  <si>
    <t>CIRCUITO ALIMENTADOR EN 3X4/0+1X4/0+1X4T CU DESDE  TRANSFERENCIA AUTOMATICA [TRA]  HASTA TABLERO GENERAL SALUD [TGS]</t>
  </si>
  <si>
    <t>CIRCUITO ALIMENTADOR EN 3X4+1X4+1X8T CU DESDE TABLERO GENERAL SALUD [TGS] HASTA TABLERO HVAC [TAA]</t>
  </si>
  <si>
    <t>CIRCUITO ALIMENTADOR EN 3X8+1X8+1X10T CU DESDE TABLERO GENERAL SALUD [TGS] HASTA ASCENSOR [ASC]</t>
  </si>
  <si>
    <t>CIRCUITO ALIMENTADOR EN 2X10+1X10+1X12T CU DESDE TABLERO GENERAL SALUD [TGS] HASTA TABLERO CASILLAS [TCAS]</t>
  </si>
  <si>
    <t>CIRCUITO ALIMENTADOR EN 3X8+1X8+1X10T CU DESDE TABLERO GENERAL SALUD [TGS] HASTA TABLERO GENERAL EQUIPOS HIDRÁULICOS [TGEH]</t>
  </si>
  <si>
    <t>CIRCUITO ALIMENTADOR EN 3X8+1X8+1X10T CU DESDE UPS TABLERO GENERAL SALUD REGULADO [UPS] HASTA TABLERO GENERAL SALUD [TGS]</t>
  </si>
  <si>
    <t>CIRCUITO ALIMENTADOR EN 1X10+1X10+1X12T CU DESDE TABLERO GENERAL SALUD [TGS] HASTA COMPRESOR</t>
  </si>
  <si>
    <t xml:space="preserve">CIRCUITO ALIMENTADOR EN 3X10+1X10+1X12T CU DESDE TABLERO GENERAL EQUIPOS HIDRÁULICOS [TGEH] HASTA BOMBAS </t>
  </si>
  <si>
    <t>CÁMARA DE INSPECCIÓN DE 30X30  DE ACUERDO NORMA AP-280 ( CANTIDAD A DEFINIR UNA VEZ SE CUENTE CON DISEÑO DE ALUMBRADO EXTERIOR)</t>
  </si>
  <si>
    <t>CÁMARA DE INSPECCIÓN CS  274 ( RED DE BAJA TENSIÓN)</t>
  </si>
  <si>
    <t>CÁMARA DE INSPECCIÓN CS  274 ( RED DE COMUNICACIONES)</t>
  </si>
  <si>
    <t>INCLUYE TAPA, ACCESORIOS DE FIJACIÓN Y SOPORTES MEDIANTE ANCLAJES RL-38.</t>
  </si>
  <si>
    <t>DUCTO PORTA CABLES CON DIVISIÓN PARA RED DE ENERGÍA Y COMUNICACIONES DE 30X20CM (INCLUYE TODOS LOS ELEMENTOS PARA SU CORRECTA INSTALACIÓN Y FUNCIONAMIENTO).</t>
  </si>
  <si>
    <t>CANALETA PORTA CABLES CON DIVISIÓN DE 12X 5 CM</t>
  </si>
  <si>
    <t>TENDIDO DE TUBERÍA 3/4" EMT PARA REDES DE VOZ Y DATOS</t>
  </si>
  <si>
    <t xml:space="preserve">CANALIZACIÓN DE TUBERÍA EN 1Ø3" PVC DESDE TRANSFORMADOR [TRF]        75KVA HASTA  TRANSFERENCIA AUTOMÁTICA [TRA] </t>
  </si>
  <si>
    <t xml:space="preserve">CANALIZACIÓN DE TUBERÍA EN 1Ø3" PVC DESDE GRUPO ELECTRÓGENO [GE] 75KVA HASTA  TRANSFERENCIA AUTOMÁTICA [TRA] </t>
  </si>
  <si>
    <t>TENDIDO DE TUBERÍA EN 1Ø1-1/2" EMT DESDE TABLERO GENERAL SALUD [TGS] HASTA TABLERO HVAC [TAA]</t>
  </si>
  <si>
    <t>TENDIDO DE TUBERÍA EN 1Ø1" EMT DESDE TABLERO GENERAL SALUD [TGS] HASTA ASCENSOR [ASC]</t>
  </si>
  <si>
    <t>TENDIDO DE TUBERÍA EN 1Ø3/4" EMT  DESDE TABLERO GENERAL SALUD [TGS] HASTA TABLERO CASILLAS [TCAS]</t>
  </si>
  <si>
    <t>TENDIDO DE TUBERÍA EN 1Ø1" EMT DESDE TABLERO GENERAL SALUD [TGS] HASTA TABLERO GENERAL EQUIPOS HIDRÁULICOS [TGEH]</t>
  </si>
  <si>
    <t>TENDIDO DE TUBERÍA EN 1Ø1" EMT DESDE UPS TABLERO GENERAL SALUD REGULADO [UPS] HASTA TABLERO GENERAL SALUD [TGS]</t>
  </si>
  <si>
    <t>CANALIZACIÓN DE TUBERÍA EN 1Ø3/4" PVC DESDE TABLERO GENERAL SALUD [TGS] HASTA COMPRESOR</t>
  </si>
  <si>
    <t>CANALIZACIÓN DE TUBERÍA EN 1Ø3" PVC PARA FRIBRA ÓPTICA</t>
  </si>
  <si>
    <t>TENSIÓN DE ENTRADA: 208/120 VAC ± 15%, TENSIÓN DE SALIDA: 208/120 VAC ± 2%,  TIEMPO DE RESPALDO A PLENA CARGA: 8 MINUTOS, CON BATERÍAS INTERNAS, EL EQUIPO DEBERÁ CUMPLIR CON LAS ESPECIFICACIONES ANEXAS.</t>
  </si>
  <si>
    <t>UPS SEMISÓTANO POTENCIAS EFECTIVAS EN LA CIUDAD DE PALMIRA : 10KVA, 208/120 VAC 3 FASES + 1 NEUTRO+1 TIERRA TENSIÓN DE ENTRADA: 208/120 VAC ± 15%, TENSIÓN DE SALIDA: 208/120 VAC ± 2%,  TIEMPO DE RESPALDO A PLENA CARGA: 8 MINUTOS, CON BATERÍAS INTERNAS, EL EQUIPO DEBERÁ CUMPLIR CON LAS ESPECIFICACIONES ANEXAS.</t>
  </si>
  <si>
    <t>BARRAJE DE COBRE GENERAL DE 1/4"X4"X20" CON AISLADORES Y ANCLAJES MODELO GB4 B0624TPI-1 DE PANDUIT Ó SIMILAR</t>
  </si>
  <si>
    <t>CABLE 3/0CU AWG  PARA INTERCONEXIÓN DE BARRAJE DE TIERRAS PARA COMUNICACIONES</t>
  </si>
  <si>
    <t>ELECTRODOS DE PUESTA A TIERRA DE 5/8” (14.3 MM), LONGITUD 2.4 M, CON ALMA DE ACERO, RECUBRIMIENTO ELECTRODEPOSITADO DE COBRE ELECTROLÍTICO DE 95% DE PUREZA CON ESPESOR MÍNIMO DE 254 MM, RESISTENTE A LA CORROSIÓN Y BUENA RESISTENCIA A LA FATIGA. NORMAS RETIE, CERTIFICADO UL Y CERTIFICACIÓN DE PRODUCTO RETIE. DEBE ESTAR IDENTIFICADO CON EL NOMBRE DEL FABRICANTE, LA MARCA REGISTRADA O AMBOS, SUS DIMENSIONES Y REFERENCIA DEL FABRICANTE, DENTRO DE LOS PRIMEROS 30 CM DESDE LA PARTE SUPERIOR. LA CABEZA DE LA VARILLA DEBE QUEDAR A 30 CM DE LA SUPERFICIE DEL SUELO.</t>
  </si>
  <si>
    <t>CAJAS DE INSPECCIÓN PARA EL ACCESO A LOS ELECTRODOS Y CONEXIONES EN PUNTOS DE UNIÓN A BAJANTES Y DEMÁS LUGARES INDICADOS EN PLANOS. SE DEBERÁN INSTALAR CAJA DE .30X.30, AE-281 DE INSPECCIÓN FABRICADOS EN CONCRETO, CON TAPA REMOVIBLE Y MANIJAS. LA TAPA DEBE CONTAR CON UN CIERRE MECÁNICO PARA GARANTIZAR QUE NO SEA ABIERTA ACCIDENTALMENTE Y TENER UNA CAPACIDAD DE CARGA DE 300 PSI.</t>
  </si>
  <si>
    <t>BARRAJE EQUIPOTENCIAL  DE TIERRAS EN COBRE PARA PUNTOS DE CONEXIÓN DE EQUIPOS EN COBRE, CON CINCO HUECOS, TORNILLOS DE 5/16"X1, TUERCA, ARANDELA DE PRESIÓN EN ACERO, INCLUYE SOPORTES, CHAZOS PARA INSTALACIÓN Y CAJA PLÁSTICA CON TAPA REGISTRABLE DE 12X12 CM (INTERIORES)</t>
  </si>
  <si>
    <t>UNIÓN POR REACCIÓN EXOTÉRMICA PARA UNIÓN DE CONDUCTORES. CAPACIDAD DE 90 GR.  INCLUYE MOLDE (CABLE 2/0 A CABLE EN "T"), CARGA, CHISPERO, PINZAS Y DEMÁS ACCESORIOS DE INSTALACIÓN. LOS MOLDES UTILIZADOS DEBEN GARANTIZAR UNA VIDA ÚTIL MÍNIMA DE 50 SOLDADURAS.</t>
  </si>
  <si>
    <t>UNIÓN POR REACCIÓN EXOTÉRMICA PARA UNIÓN DE CONDUCTORES. CAPACIDAD DE 115 GR.  INCLUYE MOLDE (CABLE 2/0 A CABLE EN "X"), CARGA, CHISPERO, PINZAS Y DEMÁS ACCESORIOS DE INSTALACIÓN. LOS MOLDES UTILIZADOS DEBEN GARANTIZAR UNA VIDA ÚTIL MÍNIMA DE 50 SOLDADURAS.</t>
  </si>
  <si>
    <t>UNIÓN POR REACCIÓN EXOTÉRMICA PARA UNIÓN DE CONDUCTORES. CAPACIDAD DE 115 GR.  INCLUYE MOLDE (CABLE 2/0 A VARILLA), CARGA, CHISPERO, PINZAS Y DEMÁS ACCESORIOS DE INSTALACIÓN. LOS MOLDES UTILIZADOS DEBEN GARANTIZAR UNA VIDA ÚTIL MÍNIMA DE 50 SOLDADURAS.</t>
  </si>
  <si>
    <t>BORNA ESTAÑADA PARA CABLE 2/0 CON TORNILLO DE 1" X 3/16" CON TUERCA Y ARANDELAS, EN ACERO INOXIDABLE, PARA CONEXIÓN DE ELEMENTOS METÁLICOS Y EQUIPOS, VER DETALLES EN LOS PLANOS DE DISEÑO</t>
  </si>
  <si>
    <t>EQUIPOTENCIALIZACIÓN DE ELEMENTOS METÁLICOS, MEDIANTE CABLE COBRE CALIBRE 2/0 AWG</t>
  </si>
  <si>
    <t>CABLE DE COBRE 2/0 AWG PARA MALLA DE PUESTA A TIERRA DESNUDO MALLA DE SUBESTACIÓN, PROFUNDIDAD ENTERRAMIENTO 60 CM RESPECTO A SUPERFICIE DE SUELO</t>
  </si>
  <si>
    <t>LA RED DE CABLEADO ESTRUCTURADO DEBE CUMPLIR CON LAS CONDICIONES Y REQUERIMIENTOS DE LAS ESPECIFICACIONES TÉCNICAS ANEXAS. SE DEBE INCLUIR EN LOS ÍTEM DE ESTE CAPITULO EL SUMINISTRO, ELEMENTOS Y ACCESORIOS, MONTAJE DE EQUIPOS, ELEMENTOS DE FIJACIÓN Y ANCLAJE, CABLE UTP 4X24 CAT. 6A, CERTIFICACIÓN DE PUNTOS Y MARQUILLAS DE IDENTIFICACIÓN.</t>
  </si>
  <si>
    <t>JACK CAT 6A, 10G, AZUL  (DATOS)</t>
  </si>
  <si>
    <t>JACK CAT 6A, 10G, ROJO (VOZ)</t>
  </si>
  <si>
    <t xml:space="preserve">JACK CAT 6A, 10G, BLANCO (PUNTO PARA APS)                 </t>
  </si>
  <si>
    <t xml:space="preserve">PLACA 2ESPACIO, IDENTIFIC. BLANCA  - PARA PUNTOS DOBLES VOZ Y DATOS               </t>
  </si>
  <si>
    <t xml:space="preserve">PLACA 1ESPACIO, IDENTIFIC. BLANCA - PARA PUNTOS SENCILLOS DATOS    </t>
  </si>
  <si>
    <t xml:space="preserve">PLACA 1ESPACIO, IDENTIFIC. BLANCA - PARA PUNTOS SENCILLOS VOZ        </t>
  </si>
  <si>
    <t xml:space="preserve">PLACA 1ESPACIO, IDENTIFIC. BLANCA - PARA PUNTOS SENCILLOS APS       </t>
  </si>
  <si>
    <t>PATCH CORD AZUL CAT 6A, 10G, 10PIES (3 METROS)  (DATOS)</t>
  </si>
  <si>
    <t>PATCH CORD ROJO CAT 6A, 10G, 10PIES (3 METROS)   (VOZ)</t>
  </si>
  <si>
    <t xml:space="preserve">PATCH CORD AZUL CAT 6A, 7PIES (2,1 METROS)  (APS)             </t>
  </si>
  <si>
    <t>PATCH CORD AZUL CAT 6A, 7PIES (2,1 METROS)  (CÁMARAS)</t>
  </si>
  <si>
    <t>ORDENADOR CABLE VERTICAL, FRONTAL-TRASERO, CON TAPA 8" X 8", ALTO 80"</t>
  </si>
  <si>
    <t xml:space="preserve">SUPRESOR 5500-192 RACK 19", 20AMP, 120VAC, 5-20R            </t>
  </si>
  <si>
    <t>ORGANIZADOR HORIZONTAL 2U RANURADO CON TAPA, DELANTERO</t>
  </si>
  <si>
    <t>DATOS, APS Y CÁMARAS</t>
  </si>
  <si>
    <t>HERRAJE VACIO 48 PUERTOS</t>
  </si>
  <si>
    <t>JACK CATEGORIA 6A NEGRO</t>
  </si>
  <si>
    <t>PATCH CORD AZUL CAT 6A 3PIES (1 METRO)</t>
  </si>
  <si>
    <t>PATCH CORD ROJO CAT 6A 3PIES (1 METRO)</t>
  </si>
  <si>
    <t>SUMINISTRO E INSTALACIÓN CABLE CATEGORÍA 6A, UTP</t>
  </si>
  <si>
    <t>SUMINISTRO E INSTALACIÓN RACK DE PISO  60X60X180CM</t>
  </si>
  <si>
    <t>CERTIFICACIÓN A 200 MHZ7/ MBPS</t>
  </si>
  <si>
    <t>SUMINISTRO, INSTALACIÓN Y CONFIGURACIÓN SWITCH ETHERNET DE 48 PUERTOS ADMINISTRABLE</t>
  </si>
  <si>
    <t>SUMINISTRO, INSTALACIÓN Y CONFIGURACIÓN CÁMARA DE SEGURIDAD EN RED IP-POE TIPO DOMO 2MP INTERIOR/EXTERIOR</t>
  </si>
  <si>
    <t>SUMINISTRO, INSTALACIÓN Y CONFIGURACIÓN CÁMARA DE SEGURIDAD EN RED IP-POE TIPO BALA 2MP EXTERIOR</t>
  </si>
  <si>
    <t>SUMINISTRO, INSTALACIÓN Y CONFIGURACIÓN CÁMARA DE SEGURIDAD EN RED IP-POE TIPO PANORÁMICA 360 6MP INTERIOR</t>
  </si>
  <si>
    <t>SUMINISTRO, INSTALACIÓN Y CONFIGURACIÓN SWITCH ETHERNET DE 24 PUERTOS ADMINISTRABLE POE+</t>
  </si>
  <si>
    <t>SUMINISTRO, INSTALACIÓN Y CONFIGURACIÓN GRABADOR DE VIDEO EN RED DE 32 CANALES</t>
  </si>
  <si>
    <t>SUMINISTRO E INSTALACIÓN GABINETE PARA CCTV (COMPARTIDO CON RED VOZ &amp; DATOS)</t>
  </si>
  <si>
    <t>SUMINISTRO, INSTALACIÓN Y CONFIGURACIÓN MONITOR INDUSTRIAL 24/7 PANTALLA LED 40", MARCO ESTANDAR. INCLUYE SOPORTE AJUSTABLE PARA MONTAJE EN MESA, 1 CABLES HDMI/DVI DE 30M.</t>
  </si>
  <si>
    <t>SUMINISTRO, INSTALACIÓN Y CONFIGURACIÓN SENSOR DE HUMO DIRECCIONABLE, INCLUYE BASE.</t>
  </si>
  <si>
    <t>SUMINISTRO, INSTALACIÓN Y CONFIGURACIÓN SENSOR DE TEMPERATURA DIRECCIONABLE, INCLUYE BASE.</t>
  </si>
  <si>
    <t>SUMINISTRO, INSTALACIÓN Y CONFIGURACIÓN ESTACION MANUAL DIRECCIONABLE.</t>
  </si>
  <si>
    <t>SUMINISTRO, INSTALACIÓN Y CONFIGURACIÓN MÓDULO DE CONTROL DIRECCIONABLE - ACTIVACIÓN DE DISPOSITIVOS NAC</t>
  </si>
  <si>
    <t>SUMINISTRO, INSTALACIÓN Y CONFIGURACIÓN SIRENA-ESTROBO.</t>
  </si>
  <si>
    <t xml:space="preserve">SUMINISTRO, INSTALACIÓN Y CONFIGURACIÓN MÓDULO DE CONTROL RELEVOS DIRECCIONABLE </t>
  </si>
  <si>
    <t>SUMINISTRO, INSTALACIÓN Y CONFIGURACIÓN PANEL DETECCION DE INCENDIOS PARA 250 ELEMENTOS.</t>
  </si>
  <si>
    <t>SUMINISTRO, INSTALACIÓN Y CONFIGURACIÓN ANUNCIADOR REMOTO</t>
  </si>
  <si>
    <t>SUMINISTRO, INSTALACIÓN Y CONFIGURACIÓN PANEL DE CONTROL DE INTRUSIÓN</t>
  </si>
  <si>
    <t>SUMINISTRO, INSTALACIÓN Y CONFIGURACIÓN MÓDULO DE EXPANSIÓN (POPEX)</t>
  </si>
  <si>
    <t>SUMINISTRO, INSTALACIÓN Y CONFIGURACIÓN MÓDULO DE DIRECCIONAMIENTO (POPIT)</t>
  </si>
  <si>
    <t>SUMINISTRO E INSTALACIÓN GABINETE PARA PANEL DE INTRUSIÓN</t>
  </si>
  <si>
    <t>SUMINISTRO E INSTALACIÓN BATERÍAS</t>
  </si>
  <si>
    <t>SUMINISTRO E INSTALACIÓN FUENTE DE ALIMENTACIÓN</t>
  </si>
  <si>
    <t>SUMINISTRO E INSTALACIÓN TRANSFORMADOR PANEL</t>
  </si>
  <si>
    <t>SUMINISTRO, INSTALACIÓN Y CONFIGURACIÓN TECLADO DE CONTROL DE INTRUSIÓN</t>
  </si>
  <si>
    <t>SUMINISTRO, INSTALACIÓN Y CONFIGURACIÓN MÓDULO DE COMUNICACIÓN ETHERNET</t>
  </si>
  <si>
    <t>SUMINISTRO, INSTALACIÓN Y CONFIGURACIÓN DETECTORES PIR DE MOVIMIENTO, PARED, CORTO ALCANCE</t>
  </si>
  <si>
    <t>SUMINISTRO, INSTALACIÓN Y CONFIGURACIÓN CONTACTOS MAGNÉTICOS MONTAJE EN SUPERFICIE</t>
  </si>
  <si>
    <t>SUMINISTRO, INSTALACIÓN Y CONFIGURACIÓN PULSADOR DE PANICO</t>
  </si>
  <si>
    <t>SUMINISTRO E INSTALACIÓN SIRENA DE INTRUSIÓN</t>
  </si>
  <si>
    <t>SUMINISTRO E INSTALACIÓN CABLE UTP CAT6 PARA RED CCTV</t>
  </si>
  <si>
    <t>SUMINISTRO E INSTALACIÓN CABLE FPLR 2X18AWG PARA RED DE DETECCIÓN DE INCENDIOS</t>
  </si>
  <si>
    <t>SUMINISTRO E INSTALACIÓN CABLE 4X22AWG PARA RED DE DETECCIÓN INTRUSIÓN</t>
  </si>
  <si>
    <t>SUMINISTRO E INSTALACIÓN BANDEJA TIPO MALLA 30X18 CM * COMPARTIDA CON RED VOZ Y DATOS</t>
  </si>
  <si>
    <t>SUMINISTRO E INSTALACIÓN TUBERÍA GALVANIZADA EMT 3/4"</t>
  </si>
  <si>
    <t>PLANOS RECORD, DOCUMENTACIÓN, CAPACITACIÓN</t>
  </si>
  <si>
    <t>SUMINISTRO E INSTALACIÓN BALDOSA ALFA PIZARRA NEGRA NATURAL (O SIMILAR) FORMATO 0.40X0.40 M. ESPESOR DE JUNTA ENTRE PIEZAS DE 0.03 A 0.012 M</t>
  </si>
  <si>
    <t>REMATE PERIMETRAL DE PISO EN CONCRETO DE 21 MPA. FUNDIDO EN SITIO</t>
  </si>
  <si>
    <t xml:space="preserve">M </t>
  </si>
  <si>
    <t>SUMINISTRO E INSTALACIÓN TABLETA DE PIEDRA PIZARRA NEGRA DE 0.30X0.30X0.01 M. INCLUYE WIN ESQUINERO EN ALUMINIO, REMATE DE BORDE EN ÁNGULO DE ALUMINIO Y EMBOQUILLE. PEGADO CON MEZCLA LISTA DE FÁBRICA DE ALTA ADHESIVIDAD Y RESISTENCIA A LA HUMEDAD.</t>
  </si>
  <si>
    <t>MEDIACAÑA EN GRANITO FUNDIDO Y PULIDO, MEZCLADO EN OBRA, GRANO #3 H.=0.015 M. INCLUYE DILATACIONES ENTRE ACABADO DE PISO Y MURO.</t>
  </si>
  <si>
    <t>PIRLANES EN GRANITO FUNDIDO Y PULIDO, MEZCLADO EN OBRA, GRANO #3 H.=0.15 M.</t>
  </si>
  <si>
    <t>POYO PARA MUEBLES H.=0.15 M EN LADRILLO BLOQUE NO 5 PIEZAS PUESTAS DE CANTO PARA OBTENER ALTURA. INCLUYE MORTERO DE PEGA Y EMBOQUILLE</t>
  </si>
  <si>
    <t>CONTENEDOR DE RAÍZ EN SECCIÓN DE CONCRETO REFORZADO DE 21 MPA CLASE 1 Ø.INTERNO=1,20 M TIPO TITAN.</t>
  </si>
  <si>
    <t>REJILLA DE PISO PLÁSTICA CON SOSCO 3"X2" TIPO ANTICUCARACHA. ICLUYE INSTALACIÓN Y EMBOQUILLE</t>
  </si>
  <si>
    <t>ALISTAMIENTO DE PISO CON MORTERO 1:3 H=0.05M</t>
  </si>
  <si>
    <t>ALISTAMIENTO IMPERMEABILIZADO DE PISO CON MORTERO 1:3 H=0.05M</t>
  </si>
  <si>
    <t>ALFAJÍA EN CONCRETO A&lt;=85 H&lt;=0.10 M, 21 MPA.</t>
  </si>
  <si>
    <t>FLASHING EN LÁMINA GALVANIZADA CAL. 20</t>
  </si>
  <si>
    <t>CIELORASO DESCOLGADO DE LA ESTRUCTURA DE CONCRETO CON ESTRUCTURA METÁLICA. ACABADO EN LÁMINA DE SUPERBOARD PARA EXTERIORES. INCLUYE ESTUCO Y PINTURA VINILICA 2 MANOS.</t>
  </si>
  <si>
    <t>CIELO RASO EN SUPERBOARD, JUNTAS A TOPE SELLADAS CON ELASTÓMERO Y LIJADAS, ACABADO LISO SIN ESTRUCTURA A LA VISTA, INCLUYE PERFILERIA EN ACERO CR GALVANIZADO.  INCLUYE ESTUCO Y PINTURA VINILICA 2 MANOS.</t>
  </si>
  <si>
    <t>SUMINISTRO E INSTALACIÓN DE CERAMICA FORMATO 0.25 X 0.40M. INCLUYE REMATE DE ESQUINA CON WIN METÁLICO.</t>
  </si>
  <si>
    <t xml:space="preserve">SUMINISTRO E INSTALACIÓN DE CERAMICA FORMATO 0.20 X 0.40M. </t>
  </si>
  <si>
    <t>CALADO CONCRETO</t>
  </si>
  <si>
    <t xml:space="preserve">ESPEJO: CRISTAL DE 0.004M CON BORDES PULIDOS. </t>
  </si>
  <si>
    <t>MESÓN PREFABRICADO EN GRANITO PULIDO COLOR GRIS OSCURO. FUNDIDO HOMOGENEO DE FABRICA. INCLUYE SALPICADERO Y FALDÓN, POCETA DIAMETRO 0.30 M, ESTRUCTURA APOYOS EN DOBLE ANGULO 1/2" X 3/16" CADA 0.70 M, SEGÚN DISEÑO. 1.5 X 0.5 M.</t>
  </si>
  <si>
    <t>MESÓN PREFABRICADO EN GRANITO PULIDO COLOR GRIS OSCURO. FUNDIDO HOMOGENEO DE FABRICA. INCLUYE SALPICADERO Y FALDÓN, POCETA DIAMETRO 0.30 M, ESTRUCTURA APOYOS EN DOBLE ANGULO 1/2" X 3/16" CADA 0.70 M, SEGÚN DISEÑO. 1.03 X 0.5 M.</t>
  </si>
  <si>
    <t>MESÓN PREFABRICADO EN GRANITO PULIDO COLOR GRIS OSCURO. FUNDIDO HOMOGENEO DE FABRICA. INCLUYE SALPICADERO Y FALDÓN, POCETA DIAMETRO 0.30 M, ESTRUCTURA APOYOS EN DOBLE ANGULO 1/2" X 3/16" CADA 0.70 M, SEGÚN DISEÑO. 1.52 X 0.5 M.</t>
  </si>
  <si>
    <t>DISPENSADOR DE JABÓN LÍQUIDO, INSTITUCIONAL, CUERPO EN PLÁSTICO CON VÁÑVULA PLÁSTICA, CAPACIDAD DE 1.2 LTS. VENTANILLA DE RECARGA Y LLAVE, TIPO PUSH DE EMPOTRAR EN MURO.</t>
  </si>
  <si>
    <t>GABINETE DISPENSADOR DE TOALLAS DE PAPEL, INTITUCIONAL PLÁSTICO, CON CERRADURA Y LLAVE, CAPACIDAD 300 TOALLAS, DE SOBREPONER EN MURO. INCLUYE SUMINISTRO E INSTALACIÓN.</t>
  </si>
  <si>
    <t>DISPENSADOR DE PAPEL HIGIÉNICO, INSTITUCIONAL EN PLÁSTICO, CON CERRADURA Y LLAVE, CAPACIDAD 200-400 M, DE SOBREPONER EN MURO.INCLUYE SUMINISTRO E INSTALACIÓN.</t>
  </si>
  <si>
    <t>ORINAL CERÁMICO MEDIANO DE COLGAR. INCLUYE SUMINISTRO, MONTAJE, SIFÓN TIPO BOTELLA Y CONEXIÓN COMPLETA.</t>
  </si>
  <si>
    <t>SANITARIO CERÁMICO INSTITUCIONAL PARA FLUXOMETRO DE CONEXIÓN SUPERIOR. INCLUYE SUMINISTRO, MUEBLE PLÁSTICO ALONGADO COLOR BLANCO, MONTAJE COMPLETO Y CONEXIÓN.</t>
  </si>
  <si>
    <t>TAPAREGISTRO PLÁSTICO CON CERRADURAS 20 X 20 CM.</t>
  </si>
  <si>
    <t>SANITARIO CERÁMICO DE TANQUE COLOR BLANCO, INCLUYE SUMINISTRO MONTAJE, ACOPLE Y CONEXIÓN.</t>
  </si>
  <si>
    <t>GRIFERÍA MEZCLADOR DE 4" PARA LAVAMANOS, PLÁSTICA CROMADA. INCLUYE INSTALACIÓN, ACOPLE DE CONEXIÓN.</t>
  </si>
  <si>
    <t>LAVAMANOS CERÁMICO DE COLGAR ESPECIAL PARA PMR 0.56 X 0.505 M, CON ORIFICIOS PARA GRIFERIA, TIPO AQUAJET DE CORONA. INCLUYE SUMINISTRO, MONTAJE, SIFÓN TIPO BOTELLA Y CONEXIÓN COMPLETA.</t>
  </si>
  <si>
    <t>GRIFERÍA LLAVE TERMINAL PARA MANGUERA TIPO PESADO, METÁLLICA CROMADA, EXTREMO ROSCADO. INCLUYE INSTALACIÓN.</t>
  </si>
  <si>
    <t>GRIFERÍA ANTIVANDALICA PARA LAVAMANOS TIPO PUSH, DE EMPOTRAR EN MUROS, CROMADA METÁLICA. INCLUYE INSTALACIÓN, ACCESORIOS DESDE LA ENTRADA A LA VÁLVULA HASTA LA CONEXIÓN AL GRIFO, Y TODO LO RELACIONADO PARA SU PUESTA EN FUNCIONAMIENTO.</t>
  </si>
  <si>
    <t>GRIFERÍA PARA LAVAMANOS TIPO PUSH PARA PMR, DE SOBREPONER EN EL LAVAMANOS, CROMADA METÁLICA, ACCIONAMIENTO MEDIANTE PALANCA. INCLUYE INSTALACIÓN, ACCESORIOS DESDE LA SALIDA DEL PUNTO HASTA LA CONEXIÓN AL GRIFO, Y TODO LO RELACIONADO PARA SU PUESTA EN FUNCIONAMIENTO.</t>
  </si>
  <si>
    <t>LAVAMANOS ACERO INOXIDABLE DE SOBREPONER SIN ORIFICIOS PARA GRIFERÍA. INCLUYE SUMINISTRO, MONTAJE, SIFÓN TIPO BOTELLA Y CONEXIÓN COMPLETA.</t>
  </si>
  <si>
    <t>DUCHA DE EMERGENCIA CON LAVAOJOS(MIXTA) H=2.10 M, TODOS LOS ACCESORIOS EN ACERO INOXIDABLE 316, PLATO DE LA DUCHA 24 CM ACCIONABLE CON PALANCA TRIANGULAR RÍGIDA, PLATO LAVAOJOS DE 27 CM REDONDO CON PROTECTORES DE SILICONA ACCIONABLE CON PALANCA O PEDAL, TUBERÍA GALVANIZADA 0=1" PINTADA COLORES REFLECTIVOS, VÁLVULA EN BRONCE, TIPO AC-130 DE ACUAVAL O EQUIVALENTE DE IGUAL CALIDAD O SUPERIOR. INCLUYE SUMINISTRO, MONTAJE Y CONEXIÓN (A TECHO).</t>
  </si>
  <si>
    <t>MALLA GEOTEXTIL NT ANCLADA A MUROS LATERALES.</t>
  </si>
  <si>
    <t>PREFABRICADO DE CONCRETO DE 21 MPA MICROPERFORADO ANCLADO A MURO.</t>
  </si>
  <si>
    <t xml:space="preserve">GÁRGOLA PREFABRICADA EN CONCRETO DE 21 MPA </t>
  </si>
  <si>
    <t>INSTALACIÓN Y CERTIFICADO DE ARGOLLA DE ANCLAJE EN CUBIERTA PARA MANTENIMIENTO DE FACHADAS. DEBE CUMPLIR LA EN 795.</t>
  </si>
  <si>
    <t>SUMINISTRRO E INSTALACIÓN DE PUERTA ENTAMBORADA EN ALUMINIO ANONIZADO. INCLUYE MACO EN PERFIL EN ALUMINIO 744 Y MONTANTE EN ALUMINIO, MONTANTE CON VIDRIO LAMINADO INCOLORO TRASLÚCIDO DE 3+3MM MÁS PELÍCULA SANDBLASTING, INSTALADO CON SILICONA ESTRUCTURAL, MANIJA, PIEZA DE TOPE PERFILES SEGÚN DISEÑO. P-01</t>
  </si>
  <si>
    <t>SUMINISTRRO E INSTALACIÓN DE PUERTA ENTAMBORADA EN ALUMINIO ANONIZADO. INCLUYE MACO EN PERFIL EN ALUMINIO 744 Y MONTANTE EN ALUMINIO, MONTANTE CON VIDRIO LAMINADO INCOLORO TRASLÚCIDO DE 3+3MM MÁS PELÍCULA SANDBLASTING, INSTALADO CON SILICONA ESTRUCTURAL, MANIJA, PIEZA DE TOPE PERFILES SEGÚN DISEÑO. P-02</t>
  </si>
  <si>
    <t>SUMINISTRRO E INSTALACIÓN DE PUERTA ENTAMBORADA EN ALUMINIO ANONIZADO NATURAL. INCLUYE MACO EN PERFIL EN ALUMINIO 744, PERSIANA DE VENTILACIÓN, MONTANTE EN ALUMINIO, MONTANTE EN ALUMINIO, MANIJA, PIEZA DE TOPE PERFILES SEGÚN DISEÑO. P-02A</t>
  </si>
  <si>
    <t>SUMINISTRRO E INSTALACIÓN DE PUERTA ENTAMBORADA EN ALUMINIO ANONIZADO. INCLUYE MACO EN PERFIL EN ALUMINIO 744 Y MONTANTE EN ALUMINIO, MONTANTE CON VIDRIO LAMINADO INCOLORO TRASLÚCIDO DE 3+3MM MÁS PELÍCULA SANDBLASTING, INSTALADO CON SILICONA ESTRUCTURAL, MANIJA, PIEZA DE TOPE PERFILES SEGÚN DISEÑO. P-03</t>
  </si>
  <si>
    <t>SUMINISTRO E INSTALACIÓN DE PUERTA ENTAMBORADA EN LÁMINA COLD ROLLED CALIBRE 18 MÁS ESMALTE SOBRE HOJAS. INCLUYE MARCO EN  LÁMINA COLD ROLLED CAL. 18 MÁS ESMALTE SOBRE MARCO, MONTANTE EN LÁMINA, MANIJA , PERFILES SEGÚN DISEÑO. P-03A</t>
  </si>
  <si>
    <t>SUMINISTRO E INSTALACIÓN DE PUERTA ENTAMBORADA EN MADERA 3 CM. INCLUYE MARCO EN  PERFIL DE ALUMINIO 744, MONTANTE EN LÁMINA, MANIJA , PERFILES SEGÚN DISEÑO. P-03B</t>
  </si>
  <si>
    <t>SUMINISTRRO E INSTALACIÓN DE PUERTA ENTAMBORADA EN ALUMINIO ANONIZADO NATURAL. INCLUYE MACO EN PERFIL EN ALUMINIO 744 Y MONTANTE EN ALUMINIO, MONTANTE CON VIDRIO LAMINADO INCOLORO TRASLÚCIDO DE 3+3MM MÁS PELÍCULA SANDBLASTING, INSTALADO CON SILICONA ESTRUCTURAL, MANIJA, PIEZA DE TOPE PERFILES SEGÚN DISEÑO. P-04</t>
  </si>
  <si>
    <t>SUMINISTRRO E INSTALACIÓN DE PUERTA METÁLICA EN CELOSÍA DE LAMINA DE COLD ROLLED CAL. 18 ESMALTE SOBRE HOJAS CON PINTURA ELECTROETÁTICA. INCLUYE MARCO EN PERFIL EN ALUMINIO 744, CERRADURAS, PERSIANA DE VENTILACIÓN METÁLICA E INSTALACIÓN. P-05</t>
  </si>
  <si>
    <t>SUMINISTRRO E INSTALACIÓN DE PUERTA METÁLICA EN CELOSÍA DE LAMINA DE COLD ROLLED CAL. 18 ESMALTE SOBRE HOJAS CON PINTURA ELECTROETÁTICA. INCLUYE MARCO EN PERFIL EN ALUMINIO 744, CERRADURAS, PERSIANA DE VENTILACIÓN METÁLICA E INSTALACIÓN. P-06</t>
  </si>
  <si>
    <t>DIVISIÓN INTERMEDIA DE ACERO INOXIDABLE 304 CAL.20 SATINADO, ANCLADO A PARED, CON ESTRUCTURA INTERNA EN PERFIL TUBULAR CUADRADO, TIPO SOCODA, LÍNEA INSTITUCIONAL O EQUIVALENTE DE IGUAL CALIDAD O SUPERIOR, INSTALADO CON ANCLAJES TIPO SOCODA, SEGÚN DISEÑO. INLCUYE SUINISTRO, MONTAJE. SISTEMA CANTILEVER.</t>
  </si>
  <si>
    <t>PUERTA DE ACERO INOXIDABLE 304 CAL.20 SATINADO, ANCLADO A PARED, CON ESTRUCTURA INTERNA EN PERFIL TUBULAR CUADRADO, TIPO SOCODA, LÍNEA INSTITUCIONAL O EQUIVALENTE DE IGUAL CALIDAD O SUPERIOR, INSTALADO CON ANCLAJES TIPO SOCODA, SEGÚN DISEÑO. INLCUYE SUINISTRO, MONTAJE. SISTEMA CANTILEVER.</t>
  </si>
  <si>
    <t>PARAL CENTRAL DE ACERO INOXIDABLE 304 CAL.20 SATINADO, ANCLADO A PARED, CON ESTRUCTURA INTERNA EN PERFIL TUBULAR CUADRADO, TIPO SOCODA, LÍNEA INSTITUCIONAL O EQUIVALENTE DE IGUAL CALIDAD O SUPERIOR, INSTALADO CON ANCLAJES TIPO SOCODA, SEGÚN DISEÑO. INLCUYE SUINISTRO, MONTAJE. SISTEMA CANTILEVER.</t>
  </si>
  <si>
    <t>DIVISIÓN DE ORINAL DE ACERO INOXIDABLE 304 CAL.20 SATINADO, ANCLADO A PARED, CON ESTRUCTURA INTERNA EN PERFIL TUBULAR CUADRADO, TIPO SOCODA, LÍNEA INSTITUCIONAL O EQUIVALENTE DE IGUAL CALIDAD O SUPERIOR, INSTALADO CON ANCLAJES TIPO SOCODA, SEGÚN DISEÑO. INLCUYE SUINISTRO, MONTAJE. SISTEMA CANTILEVER.</t>
  </si>
  <si>
    <t>BARRAS DE SEGURIDAD FIJA/PASAMANOS PARA PMR EN ACERO INOXIDABLE SATINADO DIAMETRO=1,1/4", L=46 CM/18", PARA SOBREPONER EN PARED, TORNILLOS ESCONDIDOS, TIPO SENCILLA, TIPO A&amp;A REF. 8-AA-518. INCLUYE SUMINISTRO E INSTALACIÓN.</t>
  </si>
  <si>
    <t>BARRAS DE SEGURIDAD ABATIBLE/PASAMANOS PARA PMR EN ACERO INOXIDABLE SATINADO DIAMETRO =1,1/4", L=46 CM/18", PARA SOBREPONER EN PARED, TORNILLOS ESCONDIDOS, TIPO SENCILLA, TIPO A&amp;A REF. 8-AA-518. INCLUYE SUMINISTRO E INSTALACIÓN.</t>
  </si>
  <si>
    <t>CELOSIA CORTASOL.</t>
  </si>
  <si>
    <t>ANGULO METÁLICO 0.050M X 0.050MM E=0.007M.</t>
  </si>
  <si>
    <t>PASAMANOS EN ACERO INOXIDABLE DE DIAMETRO 1 1/2" ANCLADO A MURO. INCLUYE SUMINISTRO E INSTALACIÓN</t>
  </si>
  <si>
    <t>AFINADO EN MORTERO 1:4 E=1.5 CM</t>
  </si>
  <si>
    <t>MEDIA CAÑA EN MORTERO 1:4 H: 10 CM IMPERMEABILIZADA</t>
  </si>
  <si>
    <t>GEOTEXTIL NO TEJIDO 2500 O SIMILAR</t>
  </si>
  <si>
    <t>VR / UN</t>
  </si>
  <si>
    <t>VR / PARCIAL</t>
  </si>
  <si>
    <t>CANT</t>
  </si>
  <si>
    <t>U.M.</t>
  </si>
  <si>
    <t>FORMATO DE PROPUESTA ECONOMICA</t>
  </si>
  <si>
    <t>LOCALIZACIÓN, TRAZADO Y REPLANTEO DE OBRA ARQUITECTONICA, CON ELEMENTOS DE PRECISIÓN</t>
  </si>
  <si>
    <t>CERRAMIENTO EN FIBRA TEJIDA + PARALES EN MADERA, FUNDIDOS EN DADOS DE CONTRETO H= 2.1 M</t>
  </si>
  <si>
    <t>SUMINISTRO E INSTALACIÓN BALDOSA GRANITO PULIDO FORMATO 0.40X0.40 M. (O SIMILAR) ESPESOR DE JUNTA ENTRE PIEZAS DE 0.03 A 0.012 M.</t>
  </si>
  <si>
    <t xml:space="preserve">ML </t>
  </si>
  <si>
    <t>1,2,2</t>
  </si>
  <si>
    <t>DESCAPOTE A MAQUINA E= 20CMS, INCLUYE RETIRO DE LA UNIVERSIDAD NO MAYOR A 10KMS.</t>
  </si>
  <si>
    <t>GEOTEXTIL NO TEJIDO NT 1.600</t>
  </si>
  <si>
    <t>RELLENO EN CANTO RODADO PROMEDIO DE = 30CMS ESPESOR DE CAPA 30CMS, SIN COMPACTAR.</t>
  </si>
  <si>
    <t>RELLENO EN SUB-BASE GRANULAR COMPACTADO  AL 95% DEL PROCTOR MODIFICADO, E= 20CMS.</t>
  </si>
  <si>
    <t xml:space="preserve">SOLADO DE LIMPIEZA E=7CMS, 3.000 PSI, F´C= 14.5 MPA. </t>
  </si>
  <si>
    <t>EXCAVACIÓN A MAQUINA PROMEDIO DE 87CMS (CAJEO, MEDIDO EN BANCO), CON UN SOBRE ANCHO DE 1,0 MTR DE TIERRA  MATERIAL COMÚN. INCLUYE RETIRO, NO MAYOR A 10 KMS.</t>
  </si>
  <si>
    <t>ACERO DE REFUERZO FY 420 MPA - 60.000 PSI</t>
  </si>
  <si>
    <t>REFUERZO MALLA ELECTROSOLDADA (VER PLANO)</t>
  </si>
  <si>
    <t>VIGAS DE CIMENTACIÓN CONCRETO DE F´C 28 Mpa</t>
  </si>
  <si>
    <t>ESTRUCTURA DE CONCRETO ENTRE PISO</t>
  </si>
  <si>
    <t>4,3,1</t>
  </si>
  <si>
    <t>4,3,2</t>
  </si>
  <si>
    <t>ESTRUCTURA EN CONCRETO</t>
  </si>
  <si>
    <t>ACERO DE REFUERZO FY 420 MPA  (INCLUYE ESTRUCTURA DE CUBIERTA)</t>
  </si>
  <si>
    <t>REFUERZO MALLA ELECTROSOLDADA 0.15X0.15 M 5 MM.   (INCLUYE ESTRUCTURA DE CUBIERTA)</t>
  </si>
  <si>
    <t xml:space="preserve">VIGA AEREA CONCRETO 28 MPA - VIGA CANAL </t>
  </si>
  <si>
    <t>4,2,3</t>
  </si>
  <si>
    <t>TEJA PARA ACABADO DE CUBIERTA</t>
  </si>
  <si>
    <t>4,3,3</t>
  </si>
  <si>
    <t>ESTRUCTURA PARA SOBRE CUBIERTA TUBERIA CUADRADA DE 2" Y ANGULO DE 1 1/2" PARA FIJACIÓN DE CUBIERTA, TORNILERRIA DE FIJACIÓN.</t>
  </si>
  <si>
    <t xml:space="preserve">TEJA METÁLICA SIN TRASLAPO TIPO SANDWICH COLOR BLANCO, INYECCIÓN DE POLIURETANO EXPANDIDO. </t>
  </si>
  <si>
    <t xml:space="preserve">TEJA METÁLICA SIN TRASLAPO TIPO SANDWICH COLOR BLANCO, DESARROLLO DE 50 CMS, CAL. 26 CON AISLANTE TERMICO DE POLIESTIRENO. </t>
  </si>
  <si>
    <t>REPELLO IMPERMEABILIZADO CON MORTERO 1:3 E=15CMS</t>
  </si>
  <si>
    <t>REPELLO IMPERMEABILIZADO CON MORTERO 1:3 E=4CMS CON DILATACIONES SEGÚN DISEÑO. INCLUYE MALLA ELECTROSOLDADA.</t>
  </si>
  <si>
    <t>TOTAL PRELIMINARES</t>
  </si>
  <si>
    <t>TOTAL EXCAVACIÓN Y CIMENTACIONES</t>
  </si>
  <si>
    <t>TOTAL CUBIERTA</t>
  </si>
  <si>
    <t>TOTAL ESTRUCTURA</t>
  </si>
  <si>
    <t>INSTALACIONES HIDRAULICAS, SANITARIAS Y RED CONTRA INCENDIO</t>
  </si>
  <si>
    <t>TOTAL INSTALACIONES HIDRAULICAS, SANITARIAS Y RED CONTRA INCENDIO</t>
  </si>
  <si>
    <t>TOTAL MUROS Y REPELLOS</t>
  </si>
  <si>
    <t>ANTIVORTICE, EL CABEZAL DE PRUEBAS Y EL MEDIDOR DEL CAUDAL Y VALVULA DE ALIVIO</t>
  </si>
  <si>
    <t>RETIRO DE ESCOMBROS A BOTADERO OFICIAL</t>
  </si>
  <si>
    <t>VJ</t>
  </si>
  <si>
    <t>EXCAVACIÓN A MANO DE MATERIAL COMÚN</t>
  </si>
  <si>
    <t>TANQUE EN CONCRETO DIMENSIONES 9,0 MTS X 5,50 MTS Y PROFUNDIDAD DE 3,0 MTS</t>
  </si>
  <si>
    <t>POZO EYECTOR DIMENSIONES DE 1,50MTS X1,50 MTS Y PROFUNDIDAD DE 1,20 MTS.</t>
  </si>
  <si>
    <t>POZO DE INSPECCIÓN DIAMETRO DE 1,70MTS  Y PROFUNDIDAD DE APROX. 1,60MTS.</t>
  </si>
  <si>
    <t xml:space="preserve">CAJA DE INSPECCIÓN 70X70, TAPA DE CONCRETO CON MALLA, MANIJA CON VARILLA Y MARCOS EN ANGULO </t>
  </si>
  <si>
    <t>DESMONTAJE, MANTENIMIENTO Y REINSTALACIÓN DE UNIDADES ODONTOLÓGICAS EXISTENTES.</t>
  </si>
  <si>
    <t xml:space="preserve">TOTAL INSTALACIONES ELECTRICAS </t>
  </si>
  <si>
    <r>
      <t xml:space="preserve">TABLERO GENERAL EDIFICIO SALUD </t>
    </r>
    <r>
      <rPr>
        <sz val="9"/>
        <color rgb="FF000000"/>
        <rFont val="Arial"/>
        <family val="2"/>
      </rPr>
      <t xml:space="preserve"> INCLUYE UN BARRAJES TETRAPOLARES DE CU ELECTROLÍTICO PARA RED NORMAL Y REGULADA. FABRICADO EN LÁMINA CR 16 AUTOSOPORTADO, (DIMENSIONES APROXIMADAS) SERÁN DEFINIDAS POR EMPRESA TABLERISTA: FRENTE= 1,5 M, PROFUNDIDAD= 0,6 M, H= 2,20 M, CON FRENTE MUERTO, BARRAJE DE FASES, NEUTRO Y TIERRA, INCLUYE TODOS LOS ELEMENTOS INDICADOS EN EL DIAGRAMA UNIFILAR (TRANSFERENCIA AUTOMÁTICA DE 3X250A, ANALIZADOR DE ENERGÍA, BY PASS PARA UPS DE 7 KVA DE 3X30A, TOTALIZADORES DE 3X63A, 3X30A, 2X20A, 3X50A, (27) INTERRUPTORES EN RIEL DIN DE 1X20 PARA RED NORMAL , (9) PARA RED REGULADA Y DPS.</t>
    </r>
  </si>
  <si>
    <r>
      <t>TABLERO BOMBAS DE PRESIÓN Y EYECTORAS</t>
    </r>
    <r>
      <rPr>
        <sz val="9"/>
        <color rgb="FF000000"/>
        <rFont val="Arial"/>
        <family val="2"/>
      </rPr>
      <t xml:space="preserve">  INCLUYE UN BARRAJE TETRAPOLAR DE CU ELECTROLÍTICO,  (DIMENSIONES APROXIMADAS) SERÁN DEFINIDAS POR EMPRESA TABLERISTA: FRENTE= 1 M, PROFUNDIDAD= 0,3 M, H= 1,20 M, CON FRENTE MUERTO, BARRAJE DE FASES, NEUTRO Y TIERRA, INCLUYE TODOS LOS ELEMENTOS INDICADOS EN EL DIAGRAMA UNIFILAR.                                                                                                                                                                                                                                                                                                                                                                                                                                                                                                                                                                                                                                                                                                                                                                                                                                     </t>
    </r>
  </si>
  <si>
    <t xml:space="preserve">CAJA CTB INCLUYE INTERRUPTOR DE 3X250A PROTECCIÓN BAJA TENSIÓN SUBESTACIÓN                                                                                                                                                                                                                                                                                                                                                                                                                                                                                                                                                                                                                                                                        </t>
  </si>
  <si>
    <t>7,3,4</t>
  </si>
  <si>
    <t>SUBESTACION ELECTRICA
SE CONSTRUIRÁ SEGÚN NORMAS DEL OPERADOR DE RED LOCAL (EPSA)  INCLUYENDO LOS SIGUIENTES ELEMENTOS, ESTAS CANTIDADES DEBEN SER AJUSTADAS UNA VEZ SE CUENTE CON EL PROYECTO DE SUBESTACIÓN APROBADO POR LA ELECTRIFICADORA.</t>
  </si>
  <si>
    <t>REDE DE MEDIA TENSIÓN.
(SUMINISTRO, TRANSPORTE, TENDIDO Y CONEXIONADO DE LOS SIGUIENTES ÍTEMS ASOCIADOS A LAS REDES DE MEDIA TENSIÓN)</t>
  </si>
  <si>
    <t>TABLEROS GENERALES
SUMINISTRO, TRANSPORTE, E INSTALACIÓN DE LOS SIGUIENTES ÍTEMS</t>
  </si>
  <si>
    <t>TABLEROS DE DISTRIBUCIÓN 
(SUMINISTRO, TRANSPORTE, E INSTALACIÓN DE LOS SIGUINETES ÍTEMS)</t>
  </si>
  <si>
    <t>SUBSISTEMA DE CIRCUITO CERRADO DE T.V.  (CCTV)</t>
  </si>
  <si>
    <t>SUBESTACIÓN PAD MOUNTED CON TRANSFORMADOR TRIFÁSICO DE 13200/440-254 DY5 60HZ 75KVA DE ACUERDO A LA NORMA CTS520, INCLUYE CERRAMIENTO EN MALLA ESLABONADA.</t>
  </si>
  <si>
    <t>SISTEMA DE APANTALLAMIENTO CONTRA DESCARGAS ATMOSFERICAS.</t>
  </si>
  <si>
    <t>SISTEMA</t>
  </si>
  <si>
    <t>7,1,3</t>
  </si>
  <si>
    <t>SOLICITUD DE PERMISOS, (FORMATOS DILIGENCIAS, REUNIONES) ACTUALIZACIONES SEGÚN LAS NORMAS DEL OPERADOR DE RED LOCAL (EPSA)</t>
  </si>
  <si>
    <t>TOTAL ACABADOS</t>
  </si>
  <si>
    <t>TOTAL MOBILIARIO FIJO Y ACCESORIOS</t>
  </si>
  <si>
    <t>TOTAL CARPINTERIA METALICA</t>
  </si>
  <si>
    <t>PINTURA VINILO A TRES (3)  MANOS ACRÍLICA LAVABLE TIPO 1. COLOR BLANCO.  INCLUYE FILOS, CARTERAS Y DILATACIONES.</t>
  </si>
  <si>
    <t xml:space="preserve">M2 </t>
  </si>
  <si>
    <t>ESTUCO SEMIPLÁSTICO FACHADA, INCLUYE ANDAMIOS CERTIFICADOS, PERMISO PARA TRABAJOS EN ALTURA Y TODOS LOS ELEMENTOS DE SEGURIDAD.</t>
  </si>
  <si>
    <t>PINTURA KORAZA COLOR MATE PARA FACHADA. INCLUYE ANDAMIOS CERTIFICADOS, PERMISO PARA TRABAJOS EN ALTURA Y TODOS LOS ELEMENTOS DE SEGURIDAD</t>
  </si>
  <si>
    <t>VINILO PARA FACHADA.INCLUYE ANDAMIOS CERTIFICADOS, PERMISO PARA TRABAJOS EN ALTURA Y TODOS LOS ELEMENTOS DE SEGURIDAD</t>
  </si>
  <si>
    <t>ESTUCO Y PINTURA VINILO ACRÍLICA PLÁSTICA LAVABLE TIPO 1, APLICADO EN TRES CAPAS. INCLUYE FILOS, CARTERAS Y DILATACIONES. INCLUYE ANDAMIOS CERTIFICADOS, PERMISO PARA TRABAJOS EN ALTURA Y TODOS LOS ELEMENTOS DE SEGURIDAD</t>
  </si>
  <si>
    <t>PINTURA VINÍLICA PARA DRYWALL COLOR BLANCO, APLICADO EN TRES CAPAS.  INCLUYE FILOS, CARTERAS Y DILATACIONES. INCLUYE ANDAMIOS CERTIFICADOS, PERMISO PARA TRABAJOS EN ALTURA Y TODOS LOS ELEMENTOS DE SEGURIDAD</t>
  </si>
  <si>
    <r>
      <t xml:space="preserve">SUMINISTRO E INSTALACIÓN DE PUERTA VENTANA CON PERFILES EN ALUMINIO ANONIZADO. INCLUYE MARCO, VENTANAS Y MONTANTE EN ALUMINIO, VIDRIO LAMINADO INCOLORO 3+3 MM INSTALADO CON SILICONA ESTRUCTURAL PARA PUERTAS, CERRADURA ANTIPÁNICO. </t>
    </r>
    <r>
      <rPr>
        <b/>
        <sz val="9"/>
        <color rgb="FF000000"/>
        <rFont val="Arial"/>
        <family val="2"/>
      </rPr>
      <t>PV-03 , 3,0MTS X 1,70 MTS.</t>
    </r>
  </si>
  <si>
    <r>
      <t xml:space="preserve">SUMINISTRRO E INSTALACIÓN DE PUERTA VENTANA CON PERFILES EN ALUMINIO ANONIZADO. INCLUYE MARCO, VENTANAS Y MONTANTE EN ALUMINIO, VIDRIO LAMINADO INCOLORO 3+3 MM INSTALADO CON SILICONA , CON ACABADO EN SANDBLASTING, ESTRUCTURAL PARA PUERTAS, CERRADURA YALE. </t>
    </r>
    <r>
      <rPr>
        <b/>
        <sz val="9"/>
        <color rgb="FF000000"/>
        <rFont val="Arial"/>
        <family val="2"/>
      </rPr>
      <t>PV-04, 2,20MTS X 4,0 MTS.</t>
    </r>
  </si>
  <si>
    <r>
      <t xml:space="preserve">SUMINISTRRO E INSTALACIÓN DE PUERTA VENTANA CON PERFILES EN ALUMINIO ANONIZADO. INCLUYE MARCO, VENTANAS Y MONTANTE EN ALUMINIO, VIDRIO LAMINADO INCOLORO 3+3 MM INSTALADO CON SILICONA ESTRUCTURAL PARA PUERTAS, ALFAJÍA EN ALUMINIO ANONIZADO COLOR NATURAL. </t>
    </r>
    <r>
      <rPr>
        <b/>
        <sz val="9"/>
        <color rgb="FF000000"/>
        <rFont val="Arial"/>
        <family val="2"/>
      </rPr>
      <t>PV-05, 2,50MTS X 3,68MTS</t>
    </r>
  </si>
  <si>
    <r>
      <t>SUMINISTRO E INSTALACIÓN DE PUERTA VENTANA CON PERFILES EN ALUMINIO ANONIZADO. INCLUYE MARCO, VENTANAS Y MONTANTE EN ALUMINIO, VIDRIO LAMINADO INCOLORO 3+3 MM INSTALADO CON SILICONA ESTRUCTURAL PARA PUERTAS, CERRADURA YALE.</t>
    </r>
    <r>
      <rPr>
        <b/>
        <sz val="9"/>
        <color rgb="FF000000"/>
        <rFont val="Arial"/>
        <family val="2"/>
      </rPr>
      <t xml:space="preserve"> PV-01, 3,08MTS X 2,27MTS</t>
    </r>
  </si>
  <si>
    <r>
      <t xml:space="preserve">SUMINISTRO E INSTALACIÓN DE PUERTA VENTANA CON PERFILES EN ALUMINIO ANONIZADO. INCLUYE MARCO, VENTANAS Y MONTANTE EN ALUMINIO, VIDRIO LAMINADO INCOLORO 3+3 MM INSTALADO CON SILICONA ESTRUCTURAL PARA PUERTAS, CERRADURA ANTIPÁNICO. </t>
    </r>
    <r>
      <rPr>
        <b/>
        <sz val="9"/>
        <color rgb="FF000000"/>
        <rFont val="Arial"/>
        <family val="2"/>
      </rPr>
      <t>PV-02, 2,56MTS X 3,66MTS</t>
    </r>
  </si>
  <si>
    <r>
      <t>SUMINISTRRO E INSTALACIÓN DE PUERTA VENTANA CON PERFILES EN ALUMINIO ANONIZADO. INCLUYE MARCO, VENTANAS Y MONTANTE EN ALUMINIO, VIDRIO LAMINADO INCOLORO 3+3 MM INSTALADO CON SILICONA ESTRUCTURAL PARA PUERTAS, ALFAJÍA EN ALUMINIO ANONIZADO COLOR NATURAL.</t>
    </r>
    <r>
      <rPr>
        <b/>
        <sz val="9"/>
        <color rgb="FF000000"/>
        <rFont val="Arial"/>
        <family val="2"/>
      </rPr>
      <t xml:space="preserve"> PV-06, 2,50 X 4,0 MTS</t>
    </r>
  </si>
  <si>
    <r>
      <t>SUMINISTRRO E INSTALACIÓN DE PUERTA VENTANA CON PERFILES EN ALUMINIO ANONIZADO. INCLUYE MARCO, VENTANAS Y MONTANTE EN ALUMINIO, VIDRIO LAMINADO INCOLORO 3+3 MM INSTALADO CON SILICONA ESTRUCTURAL PARA PUERTAS, ALFAJÍA EN ALUMINIO ANONIZADO COLOR NATURAL.</t>
    </r>
    <r>
      <rPr>
        <b/>
        <sz val="9"/>
        <color rgb="FF000000"/>
        <rFont val="Arial"/>
        <family val="2"/>
      </rPr>
      <t xml:space="preserve"> PV-07, 2,50MTS X 2,47MTS</t>
    </r>
  </si>
  <si>
    <r>
      <t>SUMINISTRRO E INSTALACIÓN DE PUERTA VENTANA CON PERFILES EN ALUMINIO ANONIZADO. INCLUYE MARCO, VENTANAS Y MONTANTE EN ALUMINIO, VIDRIO LAMINADO INCOLORO 3+3 MM INSTALADO CON SILICONA ESTRUCTURAL PARA PUERTAS, ALFAJÍA EN ALUMINIO ANONIZADO COLOR NATURAL.</t>
    </r>
    <r>
      <rPr>
        <b/>
        <sz val="9"/>
        <color rgb="FF000000"/>
        <rFont val="Arial"/>
        <family val="2"/>
      </rPr>
      <t xml:space="preserve"> PV-08 - 2,50MTS X 2,47MTS</t>
    </r>
  </si>
  <si>
    <r>
      <t>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t>
    </r>
    <r>
      <rPr>
        <b/>
        <sz val="9"/>
        <color rgb="FF000000"/>
        <rFont val="Arial"/>
        <family val="2"/>
      </rPr>
      <t xml:space="preserve"> V-01 - 3,08 MTS X 4,00 MTS</t>
    </r>
  </si>
  <si>
    <r>
      <t>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t>
    </r>
    <r>
      <rPr>
        <b/>
        <sz val="9"/>
        <color rgb="FF000000"/>
        <rFont val="Arial"/>
        <family val="2"/>
      </rPr>
      <t>. V-02 - 3,08 MTS X 1,90 MTS</t>
    </r>
  </si>
  <si>
    <r>
      <t xml:space="preserve">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t>
    </r>
    <r>
      <rPr>
        <b/>
        <sz val="9"/>
        <color rgb="FF000000"/>
        <rFont val="Arial"/>
        <family val="2"/>
      </rPr>
      <t>V-03 - 3,08 MTS X 3,70 MTS</t>
    </r>
  </si>
  <si>
    <r>
      <t xml:space="preserve">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t>
    </r>
    <r>
      <rPr>
        <b/>
        <sz val="9"/>
        <color rgb="FF000000"/>
        <rFont val="Arial"/>
        <family val="2"/>
      </rPr>
      <t>V-04 - 2,50 MTS X 2,02 MTS</t>
    </r>
  </si>
  <si>
    <r>
      <t xml:space="preserve">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t>
    </r>
    <r>
      <rPr>
        <b/>
        <sz val="9"/>
        <color rgb="FF000000"/>
        <rFont val="Arial"/>
        <family val="2"/>
      </rPr>
      <t>V-06 - 4,00 MTS X 3,08 MTS</t>
    </r>
  </si>
  <si>
    <r>
      <t>SUMINISTRRO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t>
    </r>
    <r>
      <rPr>
        <b/>
        <sz val="9"/>
        <color rgb="FF000000"/>
        <rFont val="Arial"/>
        <family val="2"/>
      </rPr>
      <t xml:space="preserve"> V-07- 8,57 MTS X 1,0 MTS</t>
    </r>
  </si>
  <si>
    <r>
      <t xml:space="preserve">SUMINISTRRO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t>
    </r>
    <r>
      <rPr>
        <b/>
        <sz val="9"/>
        <color rgb="FF000000"/>
        <rFont val="Arial"/>
        <family val="2"/>
      </rPr>
      <t>V-08 - 3,71 MTS X 3,08 MTS</t>
    </r>
  </si>
  <si>
    <r>
      <t xml:space="preserve">SUMINISTRRO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t>
    </r>
    <r>
      <rPr>
        <b/>
        <sz val="9"/>
        <color rgb="FF000000"/>
        <rFont val="Arial"/>
        <family val="2"/>
      </rPr>
      <t>V-09 - 0,40MTS X 0,40 MTS</t>
    </r>
  </si>
  <si>
    <t>TOTAL IMPERMEABILIZACIÓN</t>
  </si>
  <si>
    <r>
      <t xml:space="preserve">SUMINISTRRO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t>
    </r>
    <r>
      <rPr>
        <b/>
        <sz val="9"/>
        <color rgb="FF000000"/>
        <rFont val="Arial"/>
        <family val="2"/>
      </rPr>
      <t>V-10 - 1,82MTS X 0,40 MTS</t>
    </r>
  </si>
  <si>
    <r>
      <t xml:space="preserve">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t>
    </r>
    <r>
      <rPr>
        <b/>
        <sz val="9"/>
        <color rgb="FF000000"/>
        <rFont val="Arial"/>
        <family val="2"/>
      </rPr>
      <t>V-11 - 2,85MTS X 0,90MTS</t>
    </r>
  </si>
  <si>
    <r>
      <t xml:space="preserve">SUMINISTRRO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t>
    </r>
    <r>
      <rPr>
        <b/>
        <sz val="9"/>
        <color rgb="FF000000"/>
        <rFont val="Arial"/>
        <family val="2"/>
      </rPr>
      <t>V-12 - 2,85MTS X 0,65 MTS</t>
    </r>
  </si>
  <si>
    <r>
      <t>SUMINISTRRO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t>
    </r>
    <r>
      <rPr>
        <b/>
        <sz val="9"/>
        <color rgb="FF000000"/>
        <rFont val="Arial"/>
        <family val="2"/>
      </rPr>
      <t xml:space="preserve"> V-13 - 1,94MTS X 1,58 MTS</t>
    </r>
  </si>
  <si>
    <r>
      <t>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t>
    </r>
    <r>
      <rPr>
        <b/>
        <sz val="9"/>
        <color rgb="FF000000"/>
        <rFont val="Arial"/>
        <family val="2"/>
      </rPr>
      <t>. V-14 - 4,0 MTS X 2,06MTS</t>
    </r>
  </si>
  <si>
    <r>
      <t>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t>
    </r>
    <r>
      <rPr>
        <b/>
        <sz val="9"/>
        <color rgb="FF000000"/>
        <rFont val="Arial"/>
        <family val="2"/>
      </rPr>
      <t>. V-15 - 3,71MTS X 2,85 MTS</t>
    </r>
  </si>
  <si>
    <r>
      <t>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t>
    </r>
    <r>
      <rPr>
        <b/>
        <sz val="9"/>
        <color rgb="FF000000"/>
        <rFont val="Arial"/>
        <family val="2"/>
      </rPr>
      <t xml:space="preserve"> V-16 - 2,85MTS X 2,67MTS</t>
    </r>
  </si>
  <si>
    <t>2,3,5</t>
  </si>
  <si>
    <t>LOSA FLOTANTE DE CIMENTACIÓN EN CONCRETO 4.000 PSI F'C= 28 MPA. ALIGERADA CON POLIURETANO EXPANDIDO E=73CMS, INCLUYE VIGAS</t>
  </si>
  <si>
    <t>URBANISMO</t>
  </si>
  <si>
    <t xml:space="preserve">ESCALERA METALICA O ESCALERA DE GATO CON JAULA PARA USO EXTERIOR. </t>
  </si>
  <si>
    <t>1,4,2</t>
  </si>
  <si>
    <t>1,3,2</t>
  </si>
  <si>
    <t>2,2,3</t>
  </si>
  <si>
    <t>3,1,3</t>
  </si>
  <si>
    <t>6,3,5</t>
  </si>
  <si>
    <t>6,3,6</t>
  </si>
  <si>
    <t>6,3,7</t>
  </si>
  <si>
    <t>6,3,8</t>
  </si>
  <si>
    <t>6,3,9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</si>
  <si>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</si>
  <si>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</si>
  <si>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</si>
  <si>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</si>
  <si>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</si>
  <si>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</si>
  <si>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</si>
  <si>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</si>
  <si>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</si>
  <si>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</si>
  <si>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</si>
  <si>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</si>
  <si>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</si>
  <si>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</si>
  <si>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</si>
  <si>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</si>
  <si>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</si>
  <si>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</si>
  <si>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</si>
  <si>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</si>
  <si>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</si>
  <si>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</si>
  <si>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</si>
  <si>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</si>
  <si>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</si>
  <si>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</si>
  <si>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</si>
  <si>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</si>
  <si>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6,6,11</t>
  </si>
  <si>
    <t>6,6,12</t>
  </si>
  <si>
    <t>6,6,13</t>
  </si>
  <si>
    <t>6,6,14</t>
  </si>
  <si>
    <t>6,6,15</t>
  </si>
  <si>
    <t>6,6,16</t>
  </si>
  <si>
    <t>6,6,17</t>
  </si>
  <si>
    <t>6,6,18</t>
  </si>
  <si>
    <t>6,6,19</t>
  </si>
  <si>
    <t>6,8,6</t>
  </si>
  <si>
    <t>6,8,7</t>
  </si>
  <si>
    <t>6,8,8</t>
  </si>
  <si>
    <t>6,8,9</t>
  </si>
  <si>
    <t>6,8,10</t>
  </si>
  <si>
    <t>6,8,11</t>
  </si>
  <si>
    <t>6,8,12</t>
  </si>
  <si>
    <t>6,8,13</t>
  </si>
  <si>
    <t>6,8,14</t>
  </si>
  <si>
    <t>6,9,5</t>
  </si>
  <si>
    <t>6,12,3</t>
  </si>
  <si>
    <t>6,12,4</t>
  </si>
  <si>
    <t>6,12,5</t>
  </si>
  <si>
    <t>6,12,6</t>
  </si>
  <si>
    <t>6,12,7</t>
  </si>
  <si>
    <t>6,12,8</t>
  </si>
  <si>
    <t>6,12,9</t>
  </si>
  <si>
    <t>6,12,10</t>
  </si>
  <si>
    <t>6,14,7</t>
  </si>
  <si>
    <t>6,14,8</t>
  </si>
  <si>
    <t>6,14,9</t>
  </si>
  <si>
    <t>6,14,10</t>
  </si>
  <si>
    <t>6,14,11</t>
  </si>
  <si>
    <t>6,14,12</t>
  </si>
  <si>
    <t>6,14,13</t>
  </si>
  <si>
    <t>6,14,14</t>
  </si>
  <si>
    <t>6,14,15</t>
  </si>
  <si>
    <t>6,16,5</t>
  </si>
  <si>
    <t>6,16,6</t>
  </si>
  <si>
    <t>6,16,7</t>
  </si>
  <si>
    <t>6,16,8</t>
  </si>
  <si>
    <t>6,16,9</t>
  </si>
  <si>
    <t>6,19,3</t>
  </si>
  <si>
    <t>6,19,4</t>
  </si>
  <si>
    <t>6,19,5</t>
  </si>
  <si>
    <t>6,21,1</t>
  </si>
  <si>
    <t>6,21,2</t>
  </si>
  <si>
    <t>6,21,3</t>
  </si>
  <si>
    <t>6,21,4</t>
  </si>
  <si>
    <t>9,3,3</t>
  </si>
  <si>
    <t>9,3,5</t>
  </si>
  <si>
    <t>9,3,10</t>
  </si>
  <si>
    <t>IMPERMEABILIZACIÓN CON EUCO MEMBRANA EXPUESTA PVC O SIMILAR (COLOR BLANCO PARA RAYOS UV). INCLUYE PLATINAS, Y SELLANTES PARA SU CORRECTA INSTALACION.</t>
  </si>
  <si>
    <t>CONTORNO DEL EDIFICIO</t>
  </si>
  <si>
    <t>CORDONES EN CONCRETO DE 15 CMS X 30CMS DE ALTURA.</t>
  </si>
  <si>
    <t>RELLENO EN ROCAMUERTA E= ENTRE 20 Y 30CMS AL 95% DEL PROCTOR</t>
  </si>
  <si>
    <t>CONTRAPISO CONCRETO DE 3.000 PSI DE 10CMS CON MALLA ELECTROSOLDADA</t>
  </si>
  <si>
    <t xml:space="preserve">ALISTADO DE PISO DE 5CMS </t>
  </si>
  <si>
    <t>INSTALACION DE BALDOSA CUADRATICA (COLOR A CONSULTAR) DE 40 X 40.</t>
  </si>
  <si>
    <t>CONSTRUCCION DE RAMPA CON ACABADO EN GRANO LAVADO, INCLUYE DILATACIONES EN ALUMINIO.</t>
  </si>
  <si>
    <t>7,1,4</t>
  </si>
  <si>
    <t>SUMINISTRO E INSTALACION DE GRUPO ELECTROGENO DE EMERGENCIA (PLANTA DE EMERGENCIA) DE 75 kVA  208-120V</t>
  </si>
  <si>
    <t>PUNTA CAPTADORA 5/8 DE 1000mm INCLUYE BASE SOPORTE</t>
  </si>
  <si>
    <t xml:space="preserve">SOPORTES PORTA CABLE PARA SUPERFICIE PLANA </t>
  </si>
  <si>
    <t xml:space="preserve">CABLE DE COBRE 2/0 AWG PARA MALLA DE INTERCONEXION DE SISTEMA DE APANTALLAMIENTO </t>
  </si>
  <si>
    <t>ILUMINACION PERIMETRAL</t>
  </si>
  <si>
    <t xml:space="preserve">SUMINISTRO E INSTALACION DE LUMINARIA A.P. RALLED III 100W, INCLUYE BRAZO METALICO DE 1M </t>
  </si>
  <si>
    <t>SUMINISTRO E INSTALACION DE POSTE DE CONCRETO DE 8X510 CON D.I.</t>
  </si>
  <si>
    <t xml:space="preserve">CANALIZACION EN ANDEN VERDE DE 2X2" CON PROFUNDIDAD DE 50CM A COTA SUPERIOR DE TUBERIA </t>
  </si>
  <si>
    <t>SUMINISTRO E INSTALACION DE SISTEMA DE PUESTA A TIERRA CON CABLEADO Y VARILLA EN ACERO AUSTENITICO  EN CAMARA DE REGISTRO</t>
  </si>
  <si>
    <t>SUMINISTRO E INSTALACION DE CONDUCTOR  ALUMBRADO PUBLICO  AP AEREO 480/240V PROYECTADO EN (3#1/0 AL - XLPE - SR +123,3 KCM ACSR)</t>
  </si>
  <si>
    <t>SUMINISTRO E INSTALACION DE CONDUCTOR ALIMENTADOR LUMINARIAS DE A.P. EN CABLE 2#12 AWG - THWN</t>
  </si>
  <si>
    <t xml:space="preserve">SUMINISTRO YTENDIDO AEREO DE CABLE DE FIBRA OPTICA MONOMODO 12H </t>
  </si>
  <si>
    <t xml:space="preserve">SUMINISTRO Y TENDIDO CANALIZADO DE CABLE DE FIBRA OPTICA MONOMODO 12H </t>
  </si>
  <si>
    <t>RETIRO Y TALA TOTAL DE ARBOLES DE ALTURA 6MTS CON RAICES DE 3 MTS DE DIAMETRO.</t>
  </si>
  <si>
    <t>AREAS PERMETRALES URBANAS DE ACCESO AL EDIFICIO</t>
  </si>
  <si>
    <t>LOCALIZACION Y REPLANTEO URBANO</t>
  </si>
  <si>
    <t>EXCAVACIÓN A MAQUINA PROMEDIO DE 40 CMS (CAJEO, MEDIDO EN BANCO), CON UN SOBRE ANCHO DE 50CMS DE TIERRA  MATERIAL COMÚN. INCLUYE RETIRO, NO MAYOR A 10 KMS.</t>
  </si>
  <si>
    <t xml:space="preserve">RELLENO EN ROCAMUERTA AL 95% DEL PROCTOR ALTURA PROMERIO DE 40CMS. </t>
  </si>
  <si>
    <t xml:space="preserve">VIA DE ACCESO AL EDIFICIO </t>
  </si>
  <si>
    <t>CONSTRUCCIÓN DE SARDINEL TRAPEZOIDAL EN CONCRETO DE 40CMS Y E= 20 CMS, INCLUYE CAÑUELA PARA A.LL.</t>
  </si>
  <si>
    <t>CONSTRUCCIÓN DE CORDONES SENCILLOS EN CONCRETO DE 15 CMS Y ALTURA DE 20 CMS, INCLUYE CAÑUELA PARA A.LL. (EN AREA DE PARQUEADERO)</t>
  </si>
  <si>
    <t>SUMIDERO SENCILLO TIPO B</t>
  </si>
  <si>
    <t>CAJAS DE INSPECCION DE 80 X80 CON TAPA EN CONCRETO CON MARCO EN ANGULO, MALLA ELECTROSOLDADA Y MANIJA EN VARILLA.</t>
  </si>
  <si>
    <t xml:space="preserve">TUBERIA DE 6" PVC PARA A.LL. A CAJA DE INSPECCIÒN A.LL. INCLUYE LOS EMPALMES Y LOS ACCESORIOS NECESARIOS </t>
  </si>
  <si>
    <t>VIA DE ACCESO AL PARQUEO DE MOTOS VIA GIMNASIO</t>
  </si>
  <si>
    <t>INSTALACION DE ADOQUIN VEHICULAR RECTANGULAR.</t>
  </si>
  <si>
    <t xml:space="preserve">INSTALACION DE ARENA GRUESA, E= 5CMS </t>
  </si>
  <si>
    <t>CONSTRUCCION DE RAMPA CON ACABADO EN CONCRETO DE 3.500 PSI ESCOBIADO, INCLUYE REFUERZO.</t>
  </si>
  <si>
    <t>VIA DE ACCESO AL PARQUEO DE MOTOS CONTIGUO CANCHA DE MICROFUTBOL</t>
  </si>
  <si>
    <t>INSTALACION DE ARENA GRUESA, E= 5CMS (EN AREA DE VIAS E ACCESO AL PARQUEO DE MOTOS)</t>
  </si>
  <si>
    <t>CONSTRUCCION DECAMPO DE INFILTRACIÒN, GRAVA, SUBASE  Y TUBERIA DE 4" (L=20ML) INCLUYE LOS ACCESORIOS Y TODOS LOS ELEMENTOS NECESARIOS, TAMAÑO DE 6ML X 5ML Y PROFUNDIDAD DE 60CMS.</t>
  </si>
  <si>
    <t>ANDENES EN PLACAS DE CONCRETO</t>
  </si>
  <si>
    <t>LOCALIZACION Y REPLANTEO URBANO; PARQUEOS Y ANDENES</t>
  </si>
  <si>
    <t>EXCAVACIÓN DE TIERRA A MANO PARA LAS PLAQUETAS PROFUNDIDAD DE 26CMS</t>
  </si>
  <si>
    <t>INSTALACION DE ARENA GRUESA, E= 5CMS (EN AREA=143 M2 DE PLACAS DE ANDENES)</t>
  </si>
  <si>
    <t>LOSETAS PREFABRICAS EN CONCRETO DE 3.000 PSI 1.0X0.60X0.07 M, APAREJADO SEGÚN DISEÑO. INCLUYE ELEMENTO DE NIVELACIÓN. (SEPARADAS CADA 3CMS CANTIDAD APROXIMADA DE 240 UNDS)</t>
  </si>
  <si>
    <t xml:space="preserve">SIEMBRA DE PLANTAS REF; DURANTA DE TAMAÑO ALTURA: 20CMS SIEMBRA CADA 50CMS </t>
  </si>
  <si>
    <t>CONSTRUCCION DE ANDEN EN CONCRETO 3.000 PSI DE 1,00 MT DE ANCHO Y 10CMS DE ESPESOR, ACABADO ESCOBIADO, EN PAÑOS CADA 2,0 MTS, CON REFUERZO EN MALLA ELECTROSOLDADA.</t>
  </si>
  <si>
    <t>MARCACION DE CEBRAS EN VIA DE ACCESO DE 5,0ML X 1,20 DE ANCHO, COLOR BLANCO PINTURA TRAFICO.</t>
  </si>
  <si>
    <t>ANEXO No. 2</t>
  </si>
  <si>
    <t>CANTIDADES Y PRESUPUESTO</t>
  </si>
  <si>
    <t>TRABAJO:</t>
  </si>
  <si>
    <t>FECHA:</t>
  </si>
  <si>
    <t>CONTRATANTE:</t>
  </si>
  <si>
    <t>REALIZO:</t>
  </si>
  <si>
    <t>NIT:</t>
  </si>
  <si>
    <t>899999063-3</t>
  </si>
  <si>
    <t>DIRECCION:</t>
  </si>
  <si>
    <t>CRA 32  No. 12-00</t>
  </si>
  <si>
    <t>CIUDAD:</t>
  </si>
  <si>
    <t>PALMIRA</t>
  </si>
  <si>
    <t>TELEFONO:</t>
  </si>
  <si>
    <t>286 88 00 Ext: 35432</t>
  </si>
  <si>
    <t>CONTACTO:</t>
  </si>
  <si>
    <t>RUTH AMPARO ALEY G.</t>
  </si>
  <si>
    <t>ofplanfisica_pal@unal.edu.co</t>
  </si>
  <si>
    <t>No. 
INVITACION:</t>
  </si>
  <si>
    <t>MESONES EN PIEDRA DE GRANITO</t>
  </si>
  <si>
    <r>
      <rPr>
        <b/>
        <sz val="9"/>
        <color rgb="FF000000"/>
        <rFont val="Arial"/>
        <family val="2"/>
      </rPr>
      <t xml:space="preserve">MH - 01 MESÓN CONSULTORIO DE; 0,90 MTS X 0,60 MTS </t>
    </r>
    <r>
      <rPr>
        <sz val="9"/>
        <color rgb="FF000000"/>
        <rFont val="Arial"/>
        <family val="2"/>
      </rPr>
      <t>EN PIEDRA DE GRANITO PULIDO (JASPE) COLOR GRIS, DE 1"  INCLUYE SALPICADERO DE 10CMS Y FALDON DE 7CMS.</t>
    </r>
  </si>
  <si>
    <r>
      <rPr>
        <b/>
        <sz val="9"/>
        <color rgb="FF000000"/>
        <rFont val="Arial"/>
        <family val="2"/>
      </rPr>
      <t>MH - 02 MESÓN CONSULTORIO DE; 2,17 MTS X 0,50 MTS</t>
    </r>
    <r>
      <rPr>
        <sz val="9"/>
        <color rgb="FF000000"/>
        <rFont val="Arial"/>
        <family val="2"/>
      </rPr>
      <t>, EN PIEDRA DE GRANITO PULIDO (JASPE) COLOR GRIS, DE 1"  INCLUYE SALPICADERO DE 10CMS  Y FALDON DE 7 CMS.</t>
    </r>
  </si>
  <si>
    <r>
      <rPr>
        <b/>
        <sz val="9"/>
        <color rgb="FF000000"/>
        <rFont val="Arial"/>
        <family val="2"/>
      </rPr>
      <t>MH - 03 MESÓN CONSULTORIO DE; 2,40 MTS X 0,50 MTS</t>
    </r>
    <r>
      <rPr>
        <sz val="9"/>
        <color rgb="FF000000"/>
        <rFont val="Arial"/>
        <family val="2"/>
      </rPr>
      <t>, EN PIEDRA DE GRANITO PULIDO (JASPE) COLOR GRIS, DE 1"  INCLUYE SALPICADERO DE 10CMS  Y FALDON DE 7 CMS.</t>
    </r>
  </si>
  <si>
    <r>
      <rPr>
        <b/>
        <sz val="9"/>
        <color rgb="FF000000"/>
        <rFont val="Arial"/>
        <family val="2"/>
      </rPr>
      <t>MH - 04 MESÓN CONSULTORIO DE; 4,0 MTS X 0,50 MTS</t>
    </r>
    <r>
      <rPr>
        <sz val="9"/>
        <color rgb="FF000000"/>
        <rFont val="Arial"/>
        <family val="2"/>
      </rPr>
      <t>,EN PIEDRA DE GRANITO PULIDO (JASPE) COLOR GRIS, DE 1"  INCLUYE SALPICADERO DE 10CMS  Y FALDON DE 7 CMS.</t>
    </r>
  </si>
  <si>
    <r>
      <rPr>
        <b/>
        <sz val="9"/>
        <color rgb="FF000000"/>
        <rFont val="Arial"/>
        <family val="2"/>
      </rPr>
      <t>MH - 05 MUEBLE DE; 1,28 MTS X 0,60 MTS</t>
    </r>
    <r>
      <rPr>
        <sz val="9"/>
        <color rgb="FF000000"/>
        <rFont val="Arial"/>
        <family val="2"/>
      </rPr>
      <t>, EN PIEDRA DE GRANITO PULIDO (JASPE) COLOR GRIS, DE 1"  INCLUYE SALPICADERO DE 10CMS  Y FALDON DE 7 CMS.</t>
    </r>
  </si>
  <si>
    <r>
      <rPr>
        <b/>
        <sz val="9"/>
        <color rgb="FF000000"/>
        <rFont val="Arial"/>
        <family val="2"/>
      </rPr>
      <t>MF - 01 FALDON RECEPCION DE; 3,0 ML Y ALTURA DE 0,94 MTS,</t>
    </r>
    <r>
      <rPr>
        <sz val="9"/>
        <color rgb="FF000000"/>
        <rFont val="Arial"/>
        <family val="2"/>
      </rPr>
      <t xml:space="preserve"> EN GRANITOPULIDO (JASPE) COLOR GRIS, DE 1"  INCLUYE SALPICADERO DE 10CMS  Y FALDON DE 7 CMS. </t>
    </r>
  </si>
  <si>
    <r>
      <rPr>
        <b/>
        <sz val="9"/>
        <color rgb="FF000000"/>
        <rFont val="Arial"/>
        <family val="2"/>
      </rPr>
      <t>MF - 01 MESÓN DE; L1= 1,60 MTS X RETORNO DE,1,40 MTS, X 0,50 DE ANCHO</t>
    </r>
    <r>
      <rPr>
        <sz val="9"/>
        <color rgb="FF000000"/>
        <rFont val="Arial"/>
        <family val="2"/>
      </rPr>
      <t>,</t>
    </r>
    <r>
      <rPr>
        <b/>
        <u/>
        <sz val="9"/>
        <color rgb="FF000000"/>
        <rFont val="Arial"/>
        <family val="2"/>
      </rPr>
      <t xml:space="preserve"> TIPO RECEPCIÓN </t>
    </r>
    <r>
      <rPr>
        <sz val="9"/>
        <color rgb="FF000000"/>
        <rFont val="Arial"/>
        <family val="2"/>
      </rPr>
      <t>EN GRANITO EN PIEDRA PULIDO (JASPE) COLOR GRIS, DE 1"  INCLUYE SALPICADERO DE 10CMS  Y FALDON DE 7 CMS.</t>
    </r>
  </si>
  <si>
    <t>ESTRUCTURA METÁLICA MARCOS Y SOPORTES</t>
  </si>
  <si>
    <r>
      <rPr>
        <b/>
        <sz val="9"/>
        <color rgb="FF000000"/>
        <rFont val="Arial"/>
        <family val="2"/>
      </rPr>
      <t>CONSTRUCCIÓN DE PEDESTALES,</t>
    </r>
    <r>
      <rPr>
        <sz val="9"/>
        <color rgb="FF000000"/>
        <rFont val="Arial"/>
        <family val="2"/>
      </rPr>
      <t xml:space="preserve"> EN TUBERIA CUADRADA DE 2"X2" (VER DETALLE), ACABADO EN ANTICORROSIVO Y PINTURA POLIURETANO, ANCLADO AL MURO CON PERNOS DE ANCLAJE Y PLATINAS CORRESPONDIENTES. </t>
    </r>
    <r>
      <rPr>
        <b/>
        <sz val="9"/>
        <color rgb="FF000000"/>
        <rFont val="Arial"/>
        <family val="2"/>
      </rPr>
      <t>DE 0,50 DE ANCHO X 0,85 DE ALTURA .</t>
    </r>
  </si>
  <si>
    <r>
      <rPr>
        <b/>
        <sz val="9"/>
        <color rgb="FF000000"/>
        <rFont val="Arial"/>
        <family val="2"/>
      </rPr>
      <t>MH - 02 MESÓN CONSULTORIO DE; 2,17 MTS X 0,50 MTS</t>
    </r>
    <r>
      <rPr>
        <sz val="9"/>
        <color rgb="FF000000"/>
        <rFont val="Arial"/>
        <family val="2"/>
      </rPr>
      <t>, CONSTRUCCIÓN DE MARCOS EN TUBERIA CUADRADA DE 2"X2" CAL. 20  PARA INSTALACIÓN DE SUPERFICIES EN PIEDRA GRANITO, ACABADO EN ANTICORROSIVO Y PINTURA PILURETANO, ANCLADO AL MURO CON PERNOS DE ANCLAJE Y PLATINAS CORRESPONDIENTES.</t>
    </r>
  </si>
  <si>
    <r>
      <rPr>
        <b/>
        <sz val="9"/>
        <color rgb="FF000000"/>
        <rFont val="Arial"/>
        <family val="2"/>
      </rPr>
      <t xml:space="preserve">MH - 01 MESÓN CONSULTORIO DE; 0,90 MTS X 0,60 MTS </t>
    </r>
    <r>
      <rPr>
        <sz val="9"/>
        <color rgb="FF000000"/>
        <rFont val="Arial"/>
        <family val="2"/>
      </rPr>
      <t>CONSTRUCCIÓN DE MARCOS EN TUBERIA CUADRADA DE 2"X2" CAL. 20  PARA INSTALACIÓN DE SUPERFICIES EN PIEDRA GRANITO, ACABADO EN ANTICORROSIVO Y PINTURA PILURETANO, ANCLADO AL MURO CON PERNOS DE ANCLAJE Y PLATINAS CORRESPONDIENTES.</t>
    </r>
  </si>
  <si>
    <r>
      <rPr>
        <b/>
        <sz val="9"/>
        <color rgb="FF000000"/>
        <rFont val="Arial"/>
        <family val="2"/>
      </rPr>
      <t>MH - 03 MESÓN CONSULTORIO DE; 2,40 MTS X 0,50 MTS</t>
    </r>
    <r>
      <rPr>
        <sz val="9"/>
        <color rgb="FF000000"/>
        <rFont val="Arial"/>
        <family val="2"/>
      </rPr>
      <t>,CONSTRUCCIÓN DE MARCOS EN TUBERIA CUADRADA DE 2"X2" CAL. 20  PARA INSTALACIÓN DE SUPERFICIES EN PIEDRA GRANITO, ACABADO EN ANTICORROSIVO Y PINTURA PILURETANO, ANCLADO AL MURO CON PERNOS DE ANCLAJE Y PLATINAS CORRESPONDIENTES.</t>
    </r>
  </si>
  <si>
    <r>
      <rPr>
        <b/>
        <sz val="9"/>
        <color rgb="FF000000"/>
        <rFont val="Arial"/>
        <family val="2"/>
      </rPr>
      <t>MH - 04 MESÓN CONSULTORIO DE; 4,0 MTS X 0,50 MTS</t>
    </r>
    <r>
      <rPr>
        <sz val="9"/>
        <color rgb="FF000000"/>
        <rFont val="Arial"/>
        <family val="2"/>
      </rPr>
      <t>, CONSTRUCCIÓN DE MARCOS EN TUBERIA CUADRADA DE 2"X2" CAL. 20  PARA INSTALACIÓN DE SUPERFICIES EN PIEDRA GRANITO, ACABADO EN ANTICORROSIVO Y PINTURA PILURETANO, ANCLADO AL MURO CON PERNOS DE ANCLAJE Y PLATINAS CORRESPONDIENTES.</t>
    </r>
  </si>
  <si>
    <r>
      <rPr>
        <b/>
        <sz val="9"/>
        <color rgb="FF000000"/>
        <rFont val="Arial"/>
        <family val="2"/>
      </rPr>
      <t>MH - 05 MUEBLE DE; 1,28 MTS X 0,60 MTS</t>
    </r>
    <r>
      <rPr>
        <sz val="9"/>
        <color rgb="FF000000"/>
        <rFont val="Arial"/>
        <family val="2"/>
      </rPr>
      <t>, CONSTRUCCIÓN DE MARCOS EN TUBERIA CUADRADA DE 2"X2" CAL. 20  PARA INSTALACIÓN DE SUPERFICIES EN PIEDRA GRANITO, ACABADO EN ANTICORROSIVO Y PINTURA PILURETANO, ANCLADO AL MURO CON PERNOS DE ANCLAJE Y PLATINAS CORRESPONDIENTES.</t>
    </r>
  </si>
  <si>
    <r>
      <rPr>
        <b/>
        <sz val="9"/>
        <color rgb="FF000000"/>
        <rFont val="Arial"/>
        <family val="2"/>
      </rPr>
      <t>MF - 01 MESÓN DE; L1= 1,60 MTS X RETORNO DE,1,40 MTS, X 0,50 DE ANCHO</t>
    </r>
    <r>
      <rPr>
        <sz val="9"/>
        <color rgb="FF000000"/>
        <rFont val="Arial"/>
        <family val="2"/>
      </rPr>
      <t>,</t>
    </r>
    <r>
      <rPr>
        <b/>
        <u/>
        <sz val="9"/>
        <color rgb="FF000000"/>
        <rFont val="Arial"/>
        <family val="2"/>
      </rPr>
      <t xml:space="preserve"> TIPO RECEPCIÓN  </t>
    </r>
    <r>
      <rPr>
        <sz val="9"/>
        <color rgb="FF000000"/>
        <rFont val="Arial"/>
        <family val="2"/>
      </rPr>
      <t>CONSTRUCCIÓN DE MARCOS EN TUBERIA CUADRADA DE 2"X2" CAL. 20  PARA INSTALACIÓN DE SUPERFICIES EN PIEDRA GRANITO, ACABADO EN ANTICORROSIVO Y PINTURA PILURETANO, ANCLADO AL MURO CON PERNOS DE ANCLAJE Y PLATINAS CORRESPONDIENTES.</t>
    </r>
  </si>
  <si>
    <r>
      <rPr>
        <b/>
        <sz val="9"/>
        <color rgb="FF000000"/>
        <rFont val="Arial"/>
        <family val="2"/>
      </rPr>
      <t>MF - 01 FALDON RECEPCION DE; 3,0 ML Y ALTURA DE 0,94 MTS,</t>
    </r>
    <r>
      <rPr>
        <sz val="9"/>
        <color rgb="FF000000"/>
        <rFont val="Arial"/>
        <family val="2"/>
      </rPr>
      <t>CONSTRUCCIÓN DE MARCOS EN TUBERIA CUADRADA DE 2"X2" CAL. 20  PARA INSTALACIÓN DE SUPERFICIES EN PIEDRA GRANITO, ACABADO EN ANTICORROSIVO Y PINTURA PILURETANO, ANCLADO AL MURO CON PERNOS DE ANCLAJE Y PLATINAS CORRESPONDIENTES.</t>
    </r>
  </si>
  <si>
    <t>MUEBLES Y CAJONES DE LOS MESONES EN MADERA</t>
  </si>
  <si>
    <r>
      <rPr>
        <b/>
        <sz val="9"/>
        <color rgb="FF000000"/>
        <rFont val="Arial"/>
        <family val="2"/>
      </rPr>
      <t>MH - 01 MESÓN CONSULTORIO,</t>
    </r>
    <r>
      <rPr>
        <sz val="9"/>
        <color rgb="FF000000"/>
        <rFont val="Arial"/>
        <family val="2"/>
      </rPr>
      <t xml:space="preserve"> SUMINISTRO E INSTALACIÓN DE GABINETES EN PARTE INFERIOR DEL MESON, EN MADERA AGLOMERADO, INCLUYE ENTREPAÑO CON NAVES, MANIJAS BISAGRAS Y CERRADURAS. ACABADO EN PINTURA POLIURETANO COLOR BLANCO. </t>
    </r>
    <r>
      <rPr>
        <b/>
        <sz val="9"/>
        <color rgb="FF000000"/>
        <rFont val="Arial"/>
        <family val="2"/>
      </rPr>
      <t>DE 0,70 (ANCHO) X 0,45 (FONDO) X 0,55 (ALTURA).</t>
    </r>
  </si>
  <si>
    <r>
      <rPr>
        <b/>
        <sz val="9"/>
        <color rgb="FF000000"/>
        <rFont val="Arial"/>
        <family val="2"/>
      </rPr>
      <t xml:space="preserve">MH - 02 MESÓN CONSULTORIO,  </t>
    </r>
    <r>
      <rPr>
        <sz val="9"/>
        <color rgb="FF000000"/>
        <rFont val="Arial"/>
        <family val="2"/>
      </rPr>
      <t xml:space="preserve">SUMINISTRO E INSTALACIÓN DE GABINETES EN PARTE INFERIOR DEL MESON, EN MADERA AGLOMERADO, INCLUYE ENTREPAÑO CON NAVES, MANIJAS BISAGRAS Y CERRADURAS. ACABADO EN PINTURA POLIURETANO COLOR BLANCO. </t>
    </r>
    <r>
      <rPr>
        <b/>
        <sz val="9"/>
        <color rgb="FF000000"/>
        <rFont val="Arial"/>
        <family val="2"/>
      </rPr>
      <t>DE 0,70 (ANCHO) X 0,45 (FONDO) X 0,55 (ALTURA).</t>
    </r>
  </si>
  <si>
    <r>
      <t xml:space="preserve">MH - 03 MESÓN CONSULTORIO, </t>
    </r>
    <r>
      <rPr>
        <sz val="9"/>
        <color rgb="FF000000"/>
        <rFont val="Arial"/>
        <family val="2"/>
      </rPr>
      <t>SUMINISTRO E INSTALACIÓN DE GABINETES EN PARTE INFERIOR DEL MESON, EN MADERA AGLOMERADO, INCLUYE ENTREPAÑO CON NAVES, MANIJAS BISAGRAS Y CERRADURAS. ACABADO EN PINTURA POLIURETANO COLOR BLANCO.</t>
    </r>
    <r>
      <rPr>
        <b/>
        <sz val="9"/>
        <color rgb="FF000000"/>
        <rFont val="Arial"/>
        <family val="2"/>
      </rPr>
      <t xml:space="preserve"> DE 0,70 (ANCHO) X 0,45 (FONDO) X 0,55 (ALTURA).</t>
    </r>
  </si>
  <si>
    <r>
      <rPr>
        <b/>
        <sz val="9"/>
        <color rgb="FF000000"/>
        <rFont val="Arial"/>
        <family val="2"/>
      </rPr>
      <t xml:space="preserve">MH - 04 MESÓN CONSULTORIO, </t>
    </r>
    <r>
      <rPr>
        <sz val="9"/>
        <color rgb="FF000000"/>
        <rFont val="Arial"/>
        <family val="2"/>
      </rPr>
      <t>SUMINISTRO E INSTALACIÓN DE GABINETES EN PARTE INFERIOR DEL MESON, EN MADERA AGLOMERADO, INCLUYE ENTREPAÑO CON NAVES, MANIJAS BISAGRAS Y CERRADURAS. ACABADO EN PINTURA POLIURETANO COLOR BLANCO</t>
    </r>
    <r>
      <rPr>
        <b/>
        <sz val="9"/>
        <color rgb="FF000000"/>
        <rFont val="Arial"/>
        <family val="2"/>
      </rPr>
      <t>. DE 0,70 (ANCHO) X 0,45 (FONDO) X 0,55 (ALTURA).</t>
    </r>
  </si>
  <si>
    <r>
      <rPr>
        <b/>
        <sz val="9"/>
        <color rgb="FF000000"/>
        <rFont val="Arial"/>
        <family val="2"/>
      </rPr>
      <t>MH - 05 MUEBLE DE; 1,28 MTS X 0,60 MTS</t>
    </r>
    <r>
      <rPr>
        <sz val="9"/>
        <color rgb="FF000000"/>
        <rFont val="Arial"/>
        <family val="2"/>
      </rPr>
      <t xml:space="preserve">,  SUMINISTRO E INSTALACIÓN DE GABINETES EN PARTE INFERIOR DEL MESON, EN MADERA AGLOMERADO, INCLUYE ENTREPAÑO CON NAVES, MANIJAS BISAGRAS Y CERRADURAS. ACABADO EN PINTURA POLIURETANO COLOR BLANCO. </t>
    </r>
    <r>
      <rPr>
        <b/>
        <sz val="9"/>
        <color rgb="FF000000"/>
        <rFont val="Arial"/>
        <family val="2"/>
      </rPr>
      <t>DE 0,70 (ANCHO) X 0,45 (FONDO) X 0,55 (ALTURA).</t>
    </r>
  </si>
  <si>
    <t xml:space="preserve">SUMINISTRO E INSTALACIÒN DE POZUELOS EN ACERO INOXIDABLE DIAMETRO DE 35CMS </t>
  </si>
  <si>
    <t xml:space="preserve">SUMINISTRO E INSTALACIÒN DE POZUELOS EN ACERO INOXIDABLE CUADRADO DE 50CMS </t>
  </si>
  <si>
    <t>MOBILIARIO FIJO EN CONSULTORIOS</t>
  </si>
  <si>
    <t xml:space="preserve">COSTO TOTAL OBRAS CIVILES </t>
  </si>
  <si>
    <t>TOTAL COSTOS DIRECTOS URBANISMO</t>
  </si>
  <si>
    <t>OBRA CIVIL</t>
  </si>
  <si>
    <t>OBRA ELECTRICA</t>
  </si>
  <si>
    <t>VENTANAS</t>
  </si>
  <si>
    <t>V/PARCIAL</t>
  </si>
  <si>
    <t>SUB BASE EN PIEDRA, ARENA Y TIERRA DE SITIO E=12CMS</t>
  </si>
  <si>
    <t>INSTALACION DE BALDOSA CUADRATICA (COLOR A CONSULTAR) DE 40 X 40. (INCLUYE ANDEN DE ACCESO PEATONAL AREA=8M2-COMPLEMENTO PLAZOLETA)</t>
  </si>
  <si>
    <t>BANCAS EN CONCRETO DE 1,2 X 0,40 CMS SIN ESPALDAR</t>
  </si>
  <si>
    <t xml:space="preserve">RENOVACION DEL PAVIMIENTO DE CANCHA MULTIPLE </t>
  </si>
  <si>
    <t>DEMOLICIÒN DE CARPETA ASFALTICA (AREA DE CADA UNA 700M2)</t>
  </si>
  <si>
    <t>CONSTRUCCION DE CORDON PERIMETRAL</t>
  </si>
  <si>
    <t>SEÑALIZACION COMPLEMENTOS URBANOS</t>
  </si>
  <si>
    <t>7,1,5</t>
  </si>
  <si>
    <t>7,1,6</t>
  </si>
  <si>
    <t>7,1,7</t>
  </si>
  <si>
    <t>7,3,5</t>
  </si>
  <si>
    <t>7,3,6</t>
  </si>
  <si>
    <t>7,3,7</t>
  </si>
  <si>
    <t>7,3,8</t>
  </si>
  <si>
    <t>7,3,9</t>
  </si>
  <si>
    <t>7,3,10</t>
  </si>
  <si>
    <t>8,1,6</t>
  </si>
  <si>
    <t>8,1,7</t>
  </si>
  <si>
    <t>8,2,2</t>
  </si>
  <si>
    <t>8,2,3</t>
  </si>
  <si>
    <t>8,2,4</t>
  </si>
  <si>
    <t>8,2,5</t>
  </si>
  <si>
    <t>8,2,6</t>
  </si>
  <si>
    <t>8,2,7</t>
  </si>
  <si>
    <t>8,2,8</t>
  </si>
  <si>
    <t>8,3,2</t>
  </si>
  <si>
    <t>8,3,3</t>
  </si>
  <si>
    <t>8,3,4</t>
  </si>
  <si>
    <t>8,3,5</t>
  </si>
  <si>
    <t>8,3,6</t>
  </si>
  <si>
    <t>8,3,7</t>
  </si>
  <si>
    <t>8,3,8</t>
  </si>
  <si>
    <t>8,4,3</t>
  </si>
  <si>
    <t>8,4,4</t>
  </si>
  <si>
    <t>8,4,5</t>
  </si>
  <si>
    <t>8,4,6</t>
  </si>
  <si>
    <t>8,4,7</t>
  </si>
  <si>
    <t>8,4,8</t>
  </si>
  <si>
    <t>8,4,9</t>
  </si>
  <si>
    <t>8,4,10</t>
  </si>
  <si>
    <t>8,4,11</t>
  </si>
  <si>
    <t>8,4,12</t>
  </si>
  <si>
    <t>8,4,13</t>
  </si>
  <si>
    <t>8,4,14</t>
  </si>
  <si>
    <t>8,4,15</t>
  </si>
  <si>
    <t>8,4,16</t>
  </si>
  <si>
    <t>8,4,17</t>
  </si>
  <si>
    <t>8,4,18</t>
  </si>
  <si>
    <t>8,5,3</t>
  </si>
  <si>
    <t>8,5,4</t>
  </si>
  <si>
    <t>9,1,8</t>
  </si>
  <si>
    <t>9,1,9</t>
  </si>
  <si>
    <t>9,2,5</t>
  </si>
  <si>
    <t>9,2,6</t>
  </si>
  <si>
    <t>9,2,7</t>
  </si>
  <si>
    <t>9,2,8</t>
  </si>
  <si>
    <t>9,3,11</t>
  </si>
  <si>
    <t>9,3,12</t>
  </si>
  <si>
    <t>9,3,13</t>
  </si>
  <si>
    <t>9,3,14</t>
  </si>
  <si>
    <t>9,3,15</t>
  </si>
  <si>
    <t>9,4,1</t>
  </si>
  <si>
    <t>9,4,2</t>
  </si>
  <si>
    <t>9,4,3</t>
  </si>
  <si>
    <t>9,4,4</t>
  </si>
  <si>
    <t>9,4,5</t>
  </si>
  <si>
    <t>9,4,6</t>
  </si>
  <si>
    <t>9,5,1</t>
  </si>
  <si>
    <t>9,5,2</t>
  </si>
  <si>
    <t>9,6,1</t>
  </si>
  <si>
    <t>9,6,2</t>
  </si>
  <si>
    <t xml:space="preserve">   </t>
  </si>
  <si>
    <t>11,2,9</t>
  </si>
  <si>
    <t>11,2,10</t>
  </si>
  <si>
    <t>11,2,11</t>
  </si>
  <si>
    <t>11,6,3</t>
  </si>
  <si>
    <t>11,6,4</t>
  </si>
  <si>
    <t>11,6,5</t>
  </si>
  <si>
    <t>11,6,6</t>
  </si>
  <si>
    <t>11,6,7</t>
  </si>
  <si>
    <t>11,7,1</t>
  </si>
  <si>
    <t>11,7,2</t>
  </si>
  <si>
    <t>11,7,3</t>
  </si>
  <si>
    <t>11,7,4</t>
  </si>
  <si>
    <t>11,7,5</t>
  </si>
  <si>
    <t>11,7,6</t>
  </si>
  <si>
    <t>11,7,7</t>
  </si>
  <si>
    <t>11,7,8</t>
  </si>
  <si>
    <t>11,7,9</t>
  </si>
  <si>
    <t>11,7,10</t>
  </si>
  <si>
    <t>11,7,11</t>
  </si>
  <si>
    <t>11,7,12</t>
  </si>
  <si>
    <t>11,7,13</t>
  </si>
  <si>
    <t>11,7,14</t>
  </si>
  <si>
    <t>11,7,15</t>
  </si>
  <si>
    <t>11,7,16</t>
  </si>
  <si>
    <t>11,8,1</t>
  </si>
  <si>
    <t>11,8,2</t>
  </si>
  <si>
    <t>11,8,3</t>
  </si>
  <si>
    <t>11,8,4</t>
  </si>
  <si>
    <t>11,8,5</t>
  </si>
  <si>
    <t>11,8,6</t>
  </si>
  <si>
    <t>11,9,1</t>
  </si>
  <si>
    <t>11,9,2</t>
  </si>
  <si>
    <t>11,9,3</t>
  </si>
  <si>
    <t>11,9,4</t>
  </si>
  <si>
    <t>11,9,5</t>
  </si>
  <si>
    <t>11,9,6</t>
  </si>
  <si>
    <t>11,9,7</t>
  </si>
  <si>
    <t>11,9,8</t>
  </si>
  <si>
    <t>11,9,9</t>
  </si>
  <si>
    <t>11,9,10</t>
  </si>
  <si>
    <t>11,9,11</t>
  </si>
  <si>
    <t>11,9,12</t>
  </si>
  <si>
    <t>11,10,1</t>
  </si>
  <si>
    <t>11,10,2</t>
  </si>
  <si>
    <t>11,10,3</t>
  </si>
  <si>
    <t>11,10,4</t>
  </si>
  <si>
    <t>11,10,5</t>
  </si>
  <si>
    <t>11,10,6</t>
  </si>
  <si>
    <t>11,10,7</t>
  </si>
  <si>
    <t>11,11,1</t>
  </si>
  <si>
    <t>11,11,2</t>
  </si>
  <si>
    <t>11,11,3</t>
  </si>
  <si>
    <t>11,11,4</t>
  </si>
  <si>
    <t>11,11,5</t>
  </si>
  <si>
    <t>11,11,6</t>
  </si>
  <si>
    <t>11,11,7</t>
  </si>
  <si>
    <t>11,11,8</t>
  </si>
  <si>
    <t>11,11,9</t>
  </si>
  <si>
    <t>11,11,10</t>
  </si>
  <si>
    <t>11,12,1</t>
  </si>
  <si>
    <t>11,12,2</t>
  </si>
  <si>
    <t>11,12,3</t>
  </si>
  <si>
    <t>11,13,1</t>
  </si>
  <si>
    <t>11,13,2</t>
  </si>
  <si>
    <t>11,13,3</t>
  </si>
  <si>
    <t>11,13,4</t>
  </si>
  <si>
    <t>11,13,5</t>
  </si>
  <si>
    <t>11,13,6</t>
  </si>
  <si>
    <t>11,13,7</t>
  </si>
  <si>
    <t>11,13,8</t>
  </si>
  <si>
    <t>11,13,9</t>
  </si>
  <si>
    <t>11,13,10</t>
  </si>
  <si>
    <t>11,13,11</t>
  </si>
  <si>
    <t>11,13,12</t>
  </si>
  <si>
    <t>11,14,1</t>
  </si>
  <si>
    <t>11,15,1</t>
  </si>
  <si>
    <t>11,15,2</t>
  </si>
  <si>
    <t>11,16,1</t>
  </si>
  <si>
    <t>11,16,2</t>
  </si>
  <si>
    <t>11,16,3</t>
  </si>
  <si>
    <t>11,16,4</t>
  </si>
  <si>
    <t>11,16,5</t>
  </si>
  <si>
    <t>11,16,6</t>
  </si>
  <si>
    <t>11,16,7</t>
  </si>
  <si>
    <t>11,16,8</t>
  </si>
  <si>
    <t>11,16,9</t>
  </si>
  <si>
    <t>11,17,1</t>
  </si>
  <si>
    <t>11,17,2</t>
  </si>
  <si>
    <t>11,17,3</t>
  </si>
  <si>
    <t>11,17,4</t>
  </si>
  <si>
    <t>11,17,5</t>
  </si>
  <si>
    <t>11,17,6</t>
  </si>
  <si>
    <t>11,17,7</t>
  </si>
  <si>
    <t>11,17,8</t>
  </si>
  <si>
    <t>11,17,9</t>
  </si>
  <si>
    <t>11,17,10</t>
  </si>
  <si>
    <t>11,17,11</t>
  </si>
  <si>
    <t>11,18,1</t>
  </si>
  <si>
    <t>11,18,2</t>
  </si>
  <si>
    <t>11,18,3</t>
  </si>
  <si>
    <t>11,18,4</t>
  </si>
  <si>
    <t>11,18,5</t>
  </si>
  <si>
    <t>11,18,6</t>
  </si>
  <si>
    <t>11,18,7</t>
  </si>
  <si>
    <t>11,18,8</t>
  </si>
  <si>
    <t>11,18,9</t>
  </si>
  <si>
    <t>11,18,10</t>
  </si>
  <si>
    <t>11,18,11</t>
  </si>
  <si>
    <t>11,19,1</t>
  </si>
  <si>
    <t>11,19,2</t>
  </si>
  <si>
    <t>11,19,3</t>
  </si>
  <si>
    <t>11,20,1</t>
  </si>
  <si>
    <t>11,20,2</t>
  </si>
  <si>
    <t>11,20,3</t>
  </si>
  <si>
    <t>11,21,1</t>
  </si>
  <si>
    <t>11,21,2</t>
  </si>
  <si>
    <t>11,21,3</t>
  </si>
  <si>
    <t>11,21,4</t>
  </si>
  <si>
    <t>11,21,5</t>
  </si>
  <si>
    <t>11,21,6</t>
  </si>
  <si>
    <t>11,21,7</t>
  </si>
  <si>
    <t>11,22,1</t>
  </si>
  <si>
    <t>11,22,2</t>
  </si>
  <si>
    <t>11,22,3</t>
  </si>
  <si>
    <t>11,22,4</t>
  </si>
  <si>
    <t>11,22,5</t>
  </si>
  <si>
    <t>11,22,6</t>
  </si>
  <si>
    <t>11,22,7</t>
  </si>
  <si>
    <t>11,23,1</t>
  </si>
  <si>
    <t>11,23,2</t>
  </si>
  <si>
    <t>11,23,3</t>
  </si>
  <si>
    <t>11,23,4</t>
  </si>
  <si>
    <t>11,23,5</t>
  </si>
  <si>
    <t>11,23,6</t>
  </si>
  <si>
    <t>11,23,7</t>
  </si>
  <si>
    <t>11,23,8</t>
  </si>
  <si>
    <t>11,24,1</t>
  </si>
  <si>
    <t>11,24,2</t>
  </si>
  <si>
    <t>11,24,3</t>
  </si>
  <si>
    <t>11,24,4</t>
  </si>
  <si>
    <t>11,24,5</t>
  </si>
  <si>
    <t>11,24,6</t>
  </si>
  <si>
    <t>11,24,7</t>
  </si>
  <si>
    <t>11,24,8</t>
  </si>
  <si>
    <t>11,24,9</t>
  </si>
  <si>
    <t>11,24,10</t>
  </si>
  <si>
    <t>11,24,11</t>
  </si>
  <si>
    <t>11,24,12</t>
  </si>
  <si>
    <t>11,24,13</t>
  </si>
  <si>
    <t>11,25,1</t>
  </si>
  <si>
    <t>11,25,2</t>
  </si>
  <si>
    <t>11,25,3</t>
  </si>
  <si>
    <t>11,25,4</t>
  </si>
  <si>
    <t>11,25,5</t>
  </si>
  <si>
    <t>11,25,6</t>
  </si>
  <si>
    <t>11,26,1</t>
  </si>
  <si>
    <t>11,26,2</t>
  </si>
  <si>
    <t>11,26,3</t>
  </si>
  <si>
    <t>11,26,4</t>
  </si>
  <si>
    <t>11,26,5</t>
  </si>
  <si>
    <t>11,26,6</t>
  </si>
  <si>
    <t>11,26,7</t>
  </si>
  <si>
    <t>11,26,8</t>
  </si>
  <si>
    <t>CAJAS DE INSPECCIÓN PARA EL ACCESO A LOS ELECTRODOS Y CONEXIONES EN PUNTOS DE UNIÓN A BAJANTES Y DEMÁS LUGARES INDICADOS EN PLANOS. SE DEBERÁN INSTALAR CAJA DE .30X.30, AE-281 DE INSPECCIÓN FABRICADOS EN CONCRETO, CON TAPA REMOVIBLE Y MANIJAS. LA TAPA DEBE CONTAR CON UN CIERRE MECÁNICO PARA GARANTIZAR QUE NO SEA ABIERTA ACCIDENTALMENTE Y TENER UNA CAPACIDAD DE CARGA DE 3000 PSI.</t>
  </si>
  <si>
    <t>12,1,3</t>
  </si>
  <si>
    <t>12,1,4</t>
  </si>
  <si>
    <t>12,1,5</t>
  </si>
  <si>
    <t>12,1,6</t>
  </si>
  <si>
    <t>12,1,7</t>
  </si>
  <si>
    <t>12,1,8</t>
  </si>
  <si>
    <t>12,1,9</t>
  </si>
  <si>
    <t>12,1,10</t>
  </si>
  <si>
    <t>12,1,11</t>
  </si>
  <si>
    <t>12,2,3</t>
  </si>
  <si>
    <t>12,2,4</t>
  </si>
  <si>
    <t>12,2,5</t>
  </si>
  <si>
    <t>12,2,6</t>
  </si>
  <si>
    <t>12,2,7</t>
  </si>
  <si>
    <t>12,2,8</t>
  </si>
  <si>
    <t>12,2,9</t>
  </si>
  <si>
    <t>12,2,10</t>
  </si>
  <si>
    <t>12,2,11</t>
  </si>
  <si>
    <t>12,2,12</t>
  </si>
  <si>
    <t>12,2,13</t>
  </si>
  <si>
    <t>12,2,14</t>
  </si>
  <si>
    <t>12,2,15</t>
  </si>
  <si>
    <t>12,3,1</t>
  </si>
  <si>
    <t>12,3,2</t>
  </si>
  <si>
    <t>12,3,3</t>
  </si>
  <si>
    <t>12,3,4</t>
  </si>
  <si>
    <t>12,3,5</t>
  </si>
  <si>
    <t>12,3,6</t>
  </si>
  <si>
    <t>12,3,7</t>
  </si>
  <si>
    <t>12,3,8</t>
  </si>
  <si>
    <t>12,3,9</t>
  </si>
  <si>
    <t>12,3,10</t>
  </si>
  <si>
    <t>12,3,11</t>
  </si>
  <si>
    <t>12,3,12</t>
  </si>
  <si>
    <t>12,4,1</t>
  </si>
  <si>
    <t>12,4,2</t>
  </si>
  <si>
    <t>12,4,3</t>
  </si>
  <si>
    <t>12,4,4</t>
  </si>
  <si>
    <t>12,4,5</t>
  </si>
  <si>
    <t>12,4,6</t>
  </si>
  <si>
    <t>12,4,7</t>
  </si>
  <si>
    <t>12,4,8</t>
  </si>
  <si>
    <t>12,4,9</t>
  </si>
  <si>
    <t>12,4,10</t>
  </si>
  <si>
    <t>12,4,11</t>
  </si>
  <si>
    <t>12,4,12</t>
  </si>
  <si>
    <t>12,5,1</t>
  </si>
  <si>
    <t>12,5,2</t>
  </si>
  <si>
    <t>12,5,3</t>
  </si>
  <si>
    <t>12,5,4</t>
  </si>
  <si>
    <t>12,5,5</t>
  </si>
  <si>
    <t>12,6,1</t>
  </si>
  <si>
    <t>12,6,2</t>
  </si>
  <si>
    <t>12,6,3</t>
  </si>
  <si>
    <t>12,2,16</t>
  </si>
  <si>
    <t>12,2,17</t>
  </si>
  <si>
    <t>ARENA MEDIANA PARA LECHO DE ADOQUIN 5CMS</t>
  </si>
  <si>
    <t>IINSTALACION DE ADOQUIN ECOLOGICO DE 30x10x45</t>
  </si>
  <si>
    <t>DEMARCACION EN VIAS DE ACCESO AL PARQUEADERO DEBE CONTENER FLECHAS PARA LOS SENTIDOS Y EJES DE LA VIA PARA UN AREA DE= 3.500M2</t>
  </si>
  <si>
    <t>TIERRA NEGRA CON ABONO PARA SEMBRAR GRAMA</t>
  </si>
  <si>
    <t>SIEMBRA DE GRAMA PARA PRADO EN ADOQUINES ECOLOGICOS REF:1016</t>
  </si>
  <si>
    <t>SIEMBRA DE ARBUSTOS DE 30 Y 50CMS DE ALTURA PARA ZONA DE JARDINES.</t>
  </si>
  <si>
    <t>SIEMBRA DE ARBUSTOS DE 80 Y 120 CMS DE ALTURA PARA ZONA DE JARDINES.</t>
  </si>
  <si>
    <t>BTO</t>
  </si>
  <si>
    <t>APLICACIÓN DE ABONO EN AREAS DE JARDINES (DE 50 KG)</t>
  </si>
  <si>
    <t>LIMPIEZA DE SUPERFICIE, RETIRO DE PARTICULADO EN EMPOZAMIENTOS Y MEJORAMIENTO DE LA SUPERFICIE DE ANCLAJE</t>
  </si>
  <si>
    <t>12,3,13</t>
  </si>
  <si>
    <t>12,3,14</t>
  </si>
  <si>
    <t>12,4,13</t>
  </si>
  <si>
    <t>12,4,14</t>
  </si>
  <si>
    <t>12,6,4</t>
  </si>
  <si>
    <t>12,6,5</t>
  </si>
  <si>
    <t>12,7,1</t>
  </si>
  <si>
    <t>12,7,2</t>
  </si>
  <si>
    <t>12,7,3</t>
  </si>
  <si>
    <t>12,7,4</t>
  </si>
  <si>
    <t>12,7,5</t>
  </si>
  <si>
    <t>12,7,6</t>
  </si>
  <si>
    <t>12,7,7</t>
  </si>
  <si>
    <t>12,7,8</t>
  </si>
  <si>
    <t>12,7,9</t>
  </si>
  <si>
    <t>12,7,10</t>
  </si>
  <si>
    <t>12,7,11</t>
  </si>
  <si>
    <t>V/UN</t>
  </si>
  <si>
    <t>TOTAL</t>
  </si>
  <si>
    <t>CONSTRUCCION DE PAVIMENTO E=10CMS CON MALLA ELECTROSOLDADA, ADITIVO CON RESISTENCIA DE 3.500 PSI INCLUYE CORTE CON PULIDORA PARA CREAR JUNTAS DE DILATACIÓN. APLICAR EPOXICO</t>
  </si>
  <si>
    <t>PINTURA TIPO TRAFICO PARA CANCHA CON UN AREA DE 450M2 C/U</t>
  </si>
  <si>
    <t>CONSTRUCCION DE UN EDIFICIO DE BIENESTAR UNIVERSITARIO DE LA UNIVERSIDAD NACIONAL DE COLOMBIA - SEDE PALMIRA</t>
  </si>
  <si>
    <t xml:space="preserve">CABALLETE METÁLICO PARA REMATE DE CUBIERTA TIPO SANDWICH </t>
  </si>
  <si>
    <t>SEÑALIZACION DE LAS OFICINAS DE 30 X 10 CMS, EN ACRILICO DE 3MM CON VINILO (VER DETALLE) ANCLADO A LOS MUROS CON DILATADORES EN ACERO INOXIDABLE.</t>
  </si>
  <si>
    <t>SENALIZACION VERTICAL EN LAMINA REFLECTIVO 60, INCLUYE POSTES DE 2", Y ANCLAJES AL TERRENO. TIPO DIRECCIONAL DE 70CMS X 50CMS</t>
  </si>
  <si>
    <t>SENALIZACION VERTICAL EN LAMINA REFLECTIVO 60, INCLUYE POSTES DE 2", Y ANCLAJES AL TERRENO. TIPO INFORMATIVA DE 60CMS X 60CMS</t>
  </si>
  <si>
    <t>SENALIZACION VERTICAL EN LAMINA REFLECTIVO 60, INCLUYE POSTES DE 2", Y ANCLAJES AL TERRENO. TIPO INFORMATIVA DE 100 CMS X 70CMS</t>
  </si>
  <si>
    <t>SENALIZACION HORIZONTAL EN LAMINA REFLECTIVO 60, INCLUYE POSTES DE 2", Y ANCLAJES AL TERRENO. TIPO DIRECCIONAL DE 70CMS X 50CMS</t>
  </si>
  <si>
    <t xml:space="preserve">TUBERÍA  PVC-S - 6"           </t>
  </si>
  <si>
    <t xml:space="preserve">ACCESORIO PVC-S - 6"        </t>
  </si>
  <si>
    <t>JUNTAS DE EXPANSIÓN PVC-S - 6"</t>
  </si>
  <si>
    <t>SIFÓN DE PISO - 6"</t>
  </si>
  <si>
    <t>SIFÓN DE PISO CON GRAVA - 6"</t>
  </si>
  <si>
    <t>ABRAZADERA  TIPO PERA - 6"</t>
  </si>
  <si>
    <t>6,14,16</t>
  </si>
  <si>
    <t>6,14,17</t>
  </si>
  <si>
    <t>6,14,18</t>
  </si>
  <si>
    <t>DESTRONQUE, REPULIDA Y PULIDA DE PISO DE GRANITO, CON TODOS LOS EQUIPOS Y ELEMENTOS NECESARIOS PARA SU ACABADO FINAL.</t>
  </si>
  <si>
    <t>7,1,8</t>
  </si>
  <si>
    <t>1,1,2</t>
  </si>
  <si>
    <t>SOLICITUD E INSTALACIÒN DE RED PROVISIONAL DE AGUA (EMPRESA AQUAOCCIDENTE)</t>
  </si>
  <si>
    <t>ALQUILER DE CONTENEDOR DE 20' TIPO BODEGA, INCLUYE TRASLADO, SEGURIDAD  E INSTALACIÒN EN LUGAR INDICADO POR LA SUPERVISION-INTERVENTORIA.</t>
  </si>
  <si>
    <t>ALQUILER DE DOS (2) CONTENEDORES TIPO OFICINA DE 20', INCLUYE TRASLADO, SEGURIDAD  E INSTALACIÒN EN LUGAR INDICADO POR LA SUPERVISION-INTERVENTORIA. INCLUYE REALIZAR LA ACOMETIDA ELECTRICA PARA TRES TOMAS ELECTRICOS DOBLES Y EQUIPO DE AIRE ACONDICIONADO DE 12.000 BTU. (NOTA 6 MESES POR CADA UNO).</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</si>
</sst>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_(* \(#,##0\);_(* &quot;-&quot;_);_(@_)"/>
    <numFmt numFmtId="164" formatCode="_-&quot;$&quot;* #,##0.00_-;\-&quot;$&quot;* #,##0.00_-;_-&quot;$&quot;* &quot;-&quot;??_-;_-@_-"/>
    <numFmt numFmtId="165" formatCode="_-* #,##0.00_-;\-* #,##0.00_-;_-* &quot;-&quot;??_-;_-@_-"/>
    <numFmt numFmtId="166" formatCode="&quot;$&quot;\ #,##0;[Red]\-&quot;$&quot;\ #,##0"/>
    <numFmt numFmtId="167" formatCode="_(&quot;$&quot;\ * #,##0.00_);_(&quot;$&quot;\ * \(#,##0.00\);_(&quot;$&quot;\ * &quot;-&quot;_);_(@_)"/>
    <numFmt numFmtId="168" formatCode="0.00_);[Red]\(0.00\)"/>
    <numFmt numFmtId="169" formatCode="0.0_);[Red]\(0.0\)"/>
    <numFmt numFmtId="170" formatCode="0_);[Red]\(0\)"/>
    <numFmt numFmtId="171" formatCode="_-[$$-240A]\ * #,##0_-;\-[$$-240A]\ * #,##0_-;_-[$$-240A]\ * &quot;-&quot;_-;_-@_-"/>
    <numFmt numFmtId="172" formatCode="[$$-240A]\ #,##0"/>
    <numFmt numFmtId="173" formatCode="[$$-240A]\ #,##0;\-[$$-240A]\ #,##0"/>
    <numFmt numFmtId="174" formatCode="[$$-240A]#,##0"/>
    <numFmt numFmtId="175" formatCode="[$$-240A]#,##0;\-[$$-240A]#,##0"/>
    <numFmt numFmtId="176" formatCode="#,##0.0"/>
    <numFmt numFmtId="177" formatCode="&quot;$&quot;\ #,##0"/>
  </numFmts>
  <fonts count="31" x14ac:knownFonts="1">
    <font>
      <sz val="11"/>
      <color theme="1"/>
      <name val="Calibri"/>
      <family val="2"/>
      <scheme val="minor"/>
    </font>
    <font>
      <sz val="11"/>
      <color theme="1"/>
      <name val="Ancizar Sans"/>
      <family val="2"/>
    </font>
    <font>
      <sz val="11"/>
      <color theme="1"/>
      <name val="Calibri"/>
      <family val="2"/>
      <scheme val="minor"/>
    </font>
    <font>
      <b/>
      <sz val="9"/>
      <name val="Arial"/>
      <family val="2"/>
    </font>
    <font>
      <b/>
      <sz val="10"/>
      <color theme="1"/>
      <name val="Arial"/>
      <family val="2"/>
    </font>
    <font>
      <sz val="9"/>
      <name val="Arial"/>
      <family val="2"/>
    </font>
    <font>
      <sz val="9"/>
      <color theme="1"/>
      <name val="Arial"/>
      <family val="2"/>
    </font>
    <font>
      <sz val="9"/>
      <color indexed="8"/>
      <name val="Arial"/>
      <family val="2"/>
    </font>
    <font>
      <sz val="10"/>
      <name val="Arial"/>
      <family val="2"/>
    </font>
    <font>
      <b/>
      <sz val="9"/>
      <color theme="1"/>
      <name val="Arial"/>
      <family val="2"/>
    </font>
    <font>
      <sz val="9"/>
      <color theme="1"/>
      <name val="Calibri"/>
      <family val="2"/>
      <scheme val="minor"/>
    </font>
    <font>
      <sz val="9"/>
      <name val="Verdana"/>
      <family val="2"/>
    </font>
    <font>
      <sz val="9"/>
      <color theme="1"/>
      <name val="Ancizar Sans"/>
      <family val="2"/>
    </font>
    <font>
      <b/>
      <sz val="10"/>
      <name val="Arial"/>
      <family val="2"/>
    </font>
    <font>
      <b/>
      <sz val="9"/>
      <color indexed="8"/>
      <name val="Arial"/>
      <family val="2"/>
    </font>
    <font>
      <sz val="10"/>
      <color theme="1"/>
      <name val="Arial"/>
      <family val="2"/>
    </font>
    <font>
      <sz val="11"/>
      <name val="Ancizar Sans"/>
      <family val="2"/>
    </font>
    <font>
      <sz val="11"/>
      <color theme="1"/>
      <name val="Arial"/>
      <family val="2"/>
    </font>
    <font>
      <b/>
      <sz val="11"/>
      <color theme="1"/>
      <name val="Arial"/>
      <family val="2"/>
    </font>
    <font>
      <sz val="9"/>
      <color rgb="FF000000"/>
      <name val="Arial"/>
      <family val="2"/>
    </font>
    <font>
      <b/>
      <sz val="9"/>
      <color rgb="FF000000"/>
      <name val="Arial"/>
      <family val="2"/>
    </font>
    <font>
      <b/>
      <sz val="10"/>
      <color rgb="FF000000"/>
      <name val="Arial"/>
      <family val="2"/>
    </font>
    <font>
      <b/>
      <i/>
      <sz val="10"/>
      <name val="Arial"/>
      <family val="2"/>
    </font>
    <font>
      <b/>
      <i/>
      <sz val="12"/>
      <name val="Arial"/>
      <family val="2"/>
    </font>
    <font>
      <i/>
      <sz val="10"/>
      <color theme="1"/>
      <name val="Arial"/>
      <family val="2"/>
    </font>
    <font>
      <u/>
      <sz val="11"/>
      <color theme="10"/>
      <name val="Arial"/>
      <family val="2"/>
    </font>
    <font>
      <i/>
      <u/>
      <sz val="10"/>
      <color theme="10"/>
      <name val="Arial"/>
      <family val="2"/>
    </font>
    <font>
      <b/>
      <i/>
      <sz val="10"/>
      <color theme="1"/>
      <name val="Arial"/>
      <family val="2"/>
    </font>
    <font>
      <b/>
      <sz val="15"/>
      <name val="Arial Narrow"/>
      <family val="2"/>
    </font>
    <font>
      <b/>
      <u/>
      <sz val="9"/>
      <color rgb="FF000000"/>
      <name val="Arial"/>
      <family val="2"/>
    </font>
    <font>
      <b/>
      <sz val="20"/>
      <name val="Arial Narrow"/>
      <family val="2"/>
    </font>
  </fonts>
  <fills count="13">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2"/>
        <bgColor indexed="64"/>
      </patternFill>
    </fill>
    <fill>
      <patternFill patternType="solid">
        <fgColor theme="0"/>
        <bgColor indexed="64"/>
      </patternFill>
    </fill>
    <fill>
      <patternFill patternType="solid">
        <fgColor rgb="FFD0CECE"/>
        <bgColor indexed="64"/>
      </patternFill>
    </fill>
    <fill>
      <patternFill patternType="solid">
        <fgColor rgb="FFE7E6E6"/>
        <bgColor indexed="64"/>
      </patternFill>
    </fill>
    <fill>
      <patternFill patternType="solid">
        <fgColor rgb="FFAEAAAA"/>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8"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xf numFmtId="165" fontId="2" fillId="0" borderId="0" applyFont="0" applyFill="0" applyBorder="0" applyAlignment="0" applyProtection="0"/>
    <xf numFmtId="164" fontId="2" fillId="0" borderId="0" applyFont="0" applyFill="0" applyBorder="0" applyAlignment="0" applyProtection="0"/>
    <xf numFmtId="0" fontId="8" fillId="0" borderId="0"/>
    <xf numFmtId="41" fontId="2" fillId="0" borderId="0" applyFont="0" applyFill="0" applyBorder="0" applyAlignment="0" applyProtection="0"/>
    <xf numFmtId="0" fontId="8" fillId="0" borderId="0"/>
    <xf numFmtId="9" fontId="2" fillId="0" borderId="0" applyFont="0" applyFill="0" applyBorder="0" applyAlignment="0" applyProtection="0"/>
    <xf numFmtId="0" fontId="25" fillId="0" borderId="0" applyNumberFormat="0" applyFill="0" applyBorder="0" applyAlignment="0" applyProtection="0">
      <alignment vertical="top"/>
      <protection locked="0"/>
    </xf>
  </cellStyleXfs>
  <cellXfs count="353">
    <xf numFmtId="0" fontId="0" fillId="0" borderId="0" xfId="0"/>
    <xf numFmtId="0" fontId="1" fillId="0" borderId="0" xfId="0" applyFont="1"/>
    <xf numFmtId="0" fontId="1" fillId="0" borderId="0" xfId="0" applyFont="1" applyAlignment="1">
      <alignment wrapText="1"/>
    </xf>
    <xf numFmtId="169" fontId="1" fillId="0" borderId="0" xfId="0" applyNumberFormat="1" applyFont="1" applyAlignment="1">
      <alignment horizontal="center"/>
    </xf>
    <xf numFmtId="0" fontId="0" fillId="0" borderId="0" xfId="0" applyAlignment="1">
      <alignment vertical="center"/>
    </xf>
    <xf numFmtId="169" fontId="5" fillId="0" borderId="1" xfId="0" applyNumberFormat="1" applyFont="1" applyFill="1" applyBorder="1" applyAlignment="1">
      <alignment horizontal="center" vertical="center"/>
    </xf>
    <xf numFmtId="0" fontId="10" fillId="0" borderId="0" xfId="0" applyFont="1"/>
    <xf numFmtId="169" fontId="12" fillId="0" borderId="0" xfId="0" applyNumberFormat="1" applyFont="1" applyFill="1" applyAlignment="1">
      <alignment horizontal="center"/>
    </xf>
    <xf numFmtId="0" fontId="12" fillId="0" borderId="0" xfId="0" applyFont="1" applyFill="1" applyAlignment="1">
      <alignment wrapText="1"/>
    </xf>
    <xf numFmtId="0" fontId="12" fillId="0" borderId="0" xfId="0" applyFont="1" applyFill="1"/>
    <xf numFmtId="0" fontId="10" fillId="0" borderId="0" xfId="0" applyFont="1" applyFill="1" applyAlignment="1">
      <alignment vertical="center"/>
    </xf>
    <xf numFmtId="0" fontId="10" fillId="0" borderId="0" xfId="0" applyFont="1" applyFill="1"/>
    <xf numFmtId="169" fontId="9" fillId="2" borderId="1" xfId="0" applyNumberFormat="1" applyFont="1" applyFill="1" applyBorder="1" applyAlignment="1">
      <alignment horizontal="center" vertical="center"/>
    </xf>
    <xf numFmtId="0" fontId="9" fillId="2" borderId="1" xfId="0" applyFont="1" applyFill="1" applyBorder="1" applyAlignment="1">
      <alignment vertical="center" wrapText="1"/>
    </xf>
    <xf numFmtId="171" fontId="9" fillId="2" borderId="1" xfId="0" applyNumberFormat="1" applyFont="1" applyFill="1" applyBorder="1" applyAlignment="1">
      <alignment vertical="center" wrapText="1"/>
    </xf>
    <xf numFmtId="49" fontId="5" fillId="0" borderId="1" xfId="0" applyNumberFormat="1"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169" fontId="5" fillId="0" borderId="1" xfId="0" quotePrefix="1" applyNumberFormat="1" applyFont="1" applyFill="1" applyBorder="1" applyAlignment="1" applyProtection="1">
      <alignment horizontal="center" vertical="center" shrinkToFit="1"/>
      <protection locked="0"/>
    </xf>
    <xf numFmtId="0" fontId="5" fillId="0" borderId="1" xfId="0" applyNumberFormat="1" applyFont="1" applyFill="1" applyBorder="1" applyAlignment="1" applyProtection="1">
      <alignment horizontal="center" vertical="center" wrapText="1"/>
      <protection locked="0"/>
    </xf>
    <xf numFmtId="2" fontId="5"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70" fontId="5" fillId="0" borderId="1" xfId="0" quotePrefix="1" applyNumberFormat="1" applyFont="1" applyFill="1" applyBorder="1" applyAlignment="1" applyProtection="1">
      <alignment horizontal="center" vertical="center" shrinkToFit="1"/>
      <protection locked="0"/>
    </xf>
    <xf numFmtId="169" fontId="3" fillId="2" borderId="1" xfId="0" quotePrefix="1" applyNumberFormat="1" applyFont="1" applyFill="1" applyBorder="1" applyAlignment="1" applyProtection="1">
      <alignment horizontal="center" vertical="center" shrinkToFit="1"/>
      <protection locked="0"/>
    </xf>
    <xf numFmtId="169" fontId="5" fillId="4" borderId="1" xfId="0" quotePrefix="1" applyNumberFormat="1" applyFont="1" applyFill="1" applyBorder="1" applyAlignment="1" applyProtection="1">
      <alignment horizontal="center" vertical="center" shrinkToFit="1"/>
      <protection locked="0"/>
    </xf>
    <xf numFmtId="0" fontId="14" fillId="4" borderId="1" xfId="0" applyFont="1" applyFill="1" applyBorder="1" applyAlignment="1">
      <alignment vertical="center" wrapText="1"/>
    </xf>
    <xf numFmtId="171" fontId="6" fillId="4" borderId="1" xfId="0" applyNumberFormat="1" applyFont="1" applyFill="1" applyBorder="1" applyAlignment="1">
      <alignment vertical="center" wrapText="1"/>
    </xf>
    <xf numFmtId="168" fontId="3" fillId="2" borderId="1" xfId="0" quotePrefix="1" applyNumberFormat="1" applyFont="1" applyFill="1" applyBorder="1" applyAlignment="1" applyProtection="1">
      <alignment horizontal="center" vertical="center" shrinkToFit="1"/>
      <protection locked="0"/>
    </xf>
    <xf numFmtId="169" fontId="5" fillId="4" borderId="1" xfId="0" applyNumberFormat="1" applyFont="1" applyFill="1" applyBorder="1" applyAlignment="1" applyProtection="1">
      <alignment horizontal="center" vertical="center"/>
      <protection locked="0"/>
    </xf>
    <xf numFmtId="170" fontId="5" fillId="4" borderId="1" xfId="0" quotePrefix="1" applyNumberFormat="1" applyFont="1" applyFill="1" applyBorder="1" applyAlignment="1" applyProtection="1">
      <alignment horizontal="center" vertical="center" shrinkToFit="1"/>
      <protection locked="0"/>
    </xf>
    <xf numFmtId="171" fontId="5" fillId="4" borderId="1" xfId="0" applyNumberFormat="1" applyFont="1" applyFill="1" applyBorder="1" applyAlignment="1">
      <alignment vertical="center" wrapText="1"/>
    </xf>
    <xf numFmtId="170" fontId="5" fillId="0" borderId="7" xfId="0" quotePrefix="1" applyNumberFormat="1" applyFont="1" applyFill="1" applyBorder="1" applyAlignment="1" applyProtection="1">
      <alignment horizontal="center" vertical="center" shrinkToFit="1"/>
      <protection locked="0"/>
    </xf>
    <xf numFmtId="0" fontId="4" fillId="2" borderId="4" xfId="0" applyFont="1" applyFill="1" applyBorder="1" applyAlignment="1">
      <alignment horizontal="center"/>
    </xf>
    <xf numFmtId="169" fontId="4" fillId="2" borderId="5"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13" fillId="2" borderId="5" xfId="0" applyFont="1" applyFill="1" applyBorder="1" applyAlignment="1">
      <alignment vertical="center" wrapText="1"/>
    </xf>
    <xf numFmtId="171" fontId="13" fillId="2" borderId="5" xfId="0" applyNumberFormat="1" applyFont="1" applyFill="1" applyBorder="1" applyAlignment="1">
      <alignment vertical="center" wrapText="1"/>
    </xf>
    <xf numFmtId="49" fontId="5" fillId="0" borderId="7" xfId="0" applyNumberFormat="1" applyFont="1" applyFill="1" applyBorder="1" applyAlignment="1" applyProtection="1">
      <alignment horizontal="center" vertical="center" wrapText="1"/>
      <protection locked="0"/>
    </xf>
    <xf numFmtId="169" fontId="3" fillId="2" borderId="3" xfId="0" quotePrefix="1" applyNumberFormat="1" applyFont="1" applyFill="1" applyBorder="1" applyAlignment="1" applyProtection="1">
      <alignment horizontal="center" vertical="center" shrinkToFit="1"/>
      <protection locked="0"/>
    </xf>
    <xf numFmtId="0" fontId="9" fillId="2" borderId="3" xfId="0" applyFont="1" applyFill="1" applyBorder="1" applyAlignment="1">
      <alignment vertical="center" wrapText="1"/>
    </xf>
    <xf numFmtId="171" fontId="9" fillId="2" borderId="3" xfId="0" applyNumberFormat="1" applyFont="1" applyFill="1" applyBorder="1" applyAlignment="1">
      <alignment vertical="center" wrapText="1"/>
    </xf>
    <xf numFmtId="0" fontId="4" fillId="3" borderId="4" xfId="0" applyFont="1" applyFill="1" applyBorder="1" applyAlignment="1">
      <alignment horizontal="center" vertical="center"/>
    </xf>
    <xf numFmtId="169" fontId="4" fillId="3" borderId="5"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13" fillId="3" borderId="5" xfId="0" applyFont="1" applyFill="1" applyBorder="1" applyAlignment="1">
      <alignment vertical="center" wrapText="1"/>
    </xf>
    <xf numFmtId="171" fontId="13" fillId="3" borderId="5" xfId="0" applyNumberFormat="1" applyFont="1" applyFill="1" applyBorder="1" applyAlignment="1">
      <alignment vertical="center" wrapText="1"/>
    </xf>
    <xf numFmtId="169" fontId="13" fillId="3" borderId="4" xfId="0" applyNumberFormat="1" applyFont="1" applyFill="1" applyBorder="1" applyAlignment="1">
      <alignment horizontal="center" vertical="center" wrapText="1"/>
    </xf>
    <xf numFmtId="169" fontId="16" fillId="3" borderId="2" xfId="0" applyNumberFormat="1" applyFont="1" applyFill="1" applyBorder="1" applyAlignment="1">
      <alignment horizontal="center"/>
    </xf>
    <xf numFmtId="169" fontId="5" fillId="0" borderId="7" xfId="0" quotePrefix="1" applyNumberFormat="1" applyFont="1" applyFill="1" applyBorder="1" applyAlignment="1" applyProtection="1">
      <alignment horizontal="center" vertical="center" shrinkToFit="1"/>
      <protection locked="0"/>
    </xf>
    <xf numFmtId="0" fontId="13" fillId="3" borderId="4" xfId="0" applyFont="1" applyFill="1" applyBorder="1" applyAlignment="1">
      <alignment horizontal="center" vertical="center"/>
    </xf>
    <xf numFmtId="169" fontId="13" fillId="3" borderId="5" xfId="0" applyNumberFormat="1" applyFont="1" applyFill="1" applyBorder="1" applyAlignment="1">
      <alignment horizontal="center" vertical="center" wrapText="1"/>
    </xf>
    <xf numFmtId="169" fontId="3" fillId="4" borderId="3" xfId="0" applyNumberFormat="1" applyFont="1" applyFill="1" applyBorder="1" applyAlignment="1" applyProtection="1">
      <alignment horizontal="center" vertical="center"/>
    </xf>
    <xf numFmtId="49" fontId="3" fillId="4" borderId="3" xfId="0" applyNumberFormat="1" applyFont="1" applyFill="1" applyBorder="1" applyAlignment="1" applyProtection="1">
      <alignment horizontal="left" vertical="center" wrapText="1"/>
    </xf>
    <xf numFmtId="171" fontId="3" fillId="4" borderId="3" xfId="4" applyNumberFormat="1" applyFont="1" applyFill="1" applyBorder="1" applyAlignment="1" applyProtection="1">
      <alignment horizontal="center" vertical="center" wrapText="1"/>
    </xf>
    <xf numFmtId="2" fontId="5" fillId="0" borderId="7" xfId="0" applyNumberFormat="1" applyFont="1" applyFill="1" applyBorder="1" applyAlignment="1" applyProtection="1">
      <alignment horizontal="center" vertical="center" wrapText="1"/>
      <protection locked="0"/>
    </xf>
    <xf numFmtId="49" fontId="3" fillId="2" borderId="3" xfId="0" applyNumberFormat="1" applyFont="1" applyFill="1" applyBorder="1" applyAlignment="1" applyProtection="1">
      <alignment horizontal="center" vertical="center" wrapText="1"/>
      <protection locked="0"/>
    </xf>
    <xf numFmtId="169" fontId="9" fillId="3" borderId="5" xfId="0" applyNumberFormat="1" applyFont="1" applyFill="1" applyBorder="1" applyAlignment="1">
      <alignment horizontal="center" vertical="center" wrapText="1"/>
    </xf>
    <xf numFmtId="169" fontId="9" fillId="2" borderId="3" xfId="0" applyNumberFormat="1" applyFont="1" applyFill="1" applyBorder="1" applyAlignment="1">
      <alignment horizontal="center" vertical="center"/>
    </xf>
    <xf numFmtId="167" fontId="13" fillId="3" borderId="5" xfId="0" applyNumberFormat="1" applyFont="1" applyFill="1" applyBorder="1" applyAlignment="1">
      <alignment vertical="center" wrapText="1"/>
    </xf>
    <xf numFmtId="0" fontId="4" fillId="3" borderId="4" xfId="0" applyFont="1" applyFill="1" applyBorder="1" applyAlignment="1">
      <alignment horizontal="center"/>
    </xf>
    <xf numFmtId="0" fontId="6" fillId="2" borderId="8" xfId="0" applyFont="1" applyFill="1" applyBorder="1" applyAlignment="1">
      <alignment vertical="center"/>
    </xf>
    <xf numFmtId="0" fontId="6" fillId="0" borderId="10" xfId="0" applyFont="1" applyBorder="1" applyAlignment="1">
      <alignment vertical="center"/>
    </xf>
    <xf numFmtId="0" fontId="6" fillId="2" borderId="10" xfId="0" applyFont="1" applyFill="1" applyBorder="1" applyAlignment="1">
      <alignment vertical="center"/>
    </xf>
    <xf numFmtId="0" fontId="6" fillId="0" borderId="12" xfId="0" applyFont="1" applyBorder="1" applyAlignment="1">
      <alignment vertical="center"/>
    </xf>
    <xf numFmtId="0" fontId="6" fillId="4" borderId="8" xfId="0" applyFont="1" applyFill="1" applyBorder="1" applyAlignment="1">
      <alignment vertical="center"/>
    </xf>
    <xf numFmtId="0" fontId="6" fillId="4" borderId="10" xfId="0" applyFont="1" applyFill="1" applyBorder="1" applyAlignment="1">
      <alignment vertical="center"/>
    </xf>
    <xf numFmtId="0" fontId="5" fillId="4" borderId="10" xfId="0" applyFont="1" applyFill="1" applyBorder="1" applyAlignment="1">
      <alignment vertical="center"/>
    </xf>
    <xf numFmtId="0" fontId="6" fillId="0" borderId="10" xfId="0" applyFont="1" applyBorder="1"/>
    <xf numFmtId="0" fontId="6" fillId="2" borderId="10" xfId="0" applyFont="1" applyFill="1" applyBorder="1"/>
    <xf numFmtId="0" fontId="6" fillId="0" borderId="12" xfId="0" applyFont="1" applyBorder="1"/>
    <xf numFmtId="0" fontId="6" fillId="2" borderId="8" xfId="0" applyFont="1" applyFill="1" applyBorder="1"/>
    <xf numFmtId="0" fontId="6" fillId="0" borderId="14" xfId="0" applyFont="1" applyBorder="1"/>
    <xf numFmtId="170" fontId="5" fillId="0" borderId="15" xfId="0" quotePrefix="1" applyNumberFormat="1" applyFont="1" applyFill="1" applyBorder="1" applyAlignment="1" applyProtection="1">
      <alignment horizontal="center" vertical="center" shrinkToFit="1"/>
      <protection locked="0"/>
    </xf>
    <xf numFmtId="9" fontId="3" fillId="0" borderId="0" xfId="6"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17" fillId="0" borderId="0" xfId="0" applyFont="1" applyBorder="1" applyAlignment="1"/>
    <xf numFmtId="0" fontId="0" fillId="0" borderId="19" xfId="0" applyBorder="1"/>
    <xf numFmtId="0" fontId="0" fillId="0" borderId="20" xfId="0" applyBorder="1"/>
    <xf numFmtId="0" fontId="6" fillId="5" borderId="10" xfId="0" applyFont="1" applyFill="1" applyBorder="1" applyAlignment="1">
      <alignment vertical="center"/>
    </xf>
    <xf numFmtId="169" fontId="5" fillId="5" borderId="1" xfId="0" applyNumberFormat="1" applyFont="1" applyFill="1" applyBorder="1" applyAlignment="1">
      <alignment horizontal="center" vertical="center"/>
    </xf>
    <xf numFmtId="0" fontId="6" fillId="5" borderId="1" xfId="0" applyFont="1" applyFill="1" applyBorder="1" applyAlignment="1">
      <alignment vertical="center" wrapText="1"/>
    </xf>
    <xf numFmtId="49" fontId="5" fillId="5" borderId="1" xfId="0" applyNumberFormat="1" applyFont="1" applyFill="1" applyBorder="1" applyAlignment="1" applyProtection="1">
      <alignment horizontal="center" vertical="center" wrapText="1"/>
      <protection locked="0"/>
    </xf>
    <xf numFmtId="49" fontId="6" fillId="5" borderId="1" xfId="0" applyNumberFormat="1" applyFont="1" applyFill="1" applyBorder="1" applyAlignment="1" applyProtection="1">
      <alignment horizontal="left" vertical="center" wrapText="1"/>
      <protection locked="0"/>
    </xf>
    <xf numFmtId="172" fontId="6" fillId="5" borderId="1" xfId="0" applyNumberFormat="1" applyFont="1" applyFill="1" applyBorder="1" applyAlignment="1">
      <alignment vertical="center"/>
    </xf>
    <xf numFmtId="172" fontId="9" fillId="5" borderId="11" xfId="0" applyNumberFormat="1" applyFont="1" applyFill="1" applyBorder="1" applyAlignment="1">
      <alignment vertical="center"/>
    </xf>
    <xf numFmtId="169" fontId="6" fillId="5" borderId="1" xfId="0" applyNumberFormat="1" applyFont="1" applyFill="1" applyBorder="1" applyAlignment="1">
      <alignment horizontal="center" vertical="center"/>
    </xf>
    <xf numFmtId="172" fontId="15" fillId="3" borderId="5" xfId="0" applyNumberFormat="1" applyFont="1" applyFill="1" applyBorder="1" applyAlignment="1">
      <alignment vertical="center"/>
    </xf>
    <xf numFmtId="172" fontId="4" fillId="3" borderId="6" xfId="0" applyNumberFormat="1" applyFont="1" applyFill="1" applyBorder="1" applyAlignment="1">
      <alignment vertical="center"/>
    </xf>
    <xf numFmtId="172" fontId="6" fillId="2" borderId="1" xfId="0" applyNumberFormat="1" applyFont="1" applyFill="1" applyBorder="1" applyAlignment="1">
      <alignment vertical="center"/>
    </xf>
    <xf numFmtId="172" fontId="9" fillId="2" borderId="11" xfId="0" applyNumberFormat="1" applyFont="1" applyFill="1" applyBorder="1" applyAlignment="1">
      <alignment vertical="center"/>
    </xf>
    <xf numFmtId="172" fontId="6" fillId="0" borderId="1" xfId="0" applyNumberFormat="1" applyFont="1" applyFill="1" applyBorder="1" applyAlignment="1">
      <alignment vertical="center"/>
    </xf>
    <xf numFmtId="172" fontId="9" fillId="0" borderId="11" xfId="0" applyNumberFormat="1" applyFont="1" applyFill="1" applyBorder="1" applyAlignment="1">
      <alignment vertical="center"/>
    </xf>
    <xf numFmtId="172" fontId="6" fillId="0" borderId="7" xfId="0" applyNumberFormat="1" applyFont="1" applyFill="1" applyBorder="1" applyAlignment="1">
      <alignment vertical="center"/>
    </xf>
    <xf numFmtId="172" fontId="9" fillId="0" borderId="13" xfId="0" applyNumberFormat="1" applyFont="1" applyFill="1" applyBorder="1" applyAlignment="1">
      <alignment vertical="center"/>
    </xf>
    <xf numFmtId="172" fontId="6" fillId="2" borderId="3" xfId="0" applyNumberFormat="1" applyFont="1" applyFill="1" applyBorder="1" applyAlignment="1">
      <alignment vertical="center"/>
    </xf>
    <xf numFmtId="172" fontId="9" fillId="2" borderId="9" xfId="0" applyNumberFormat="1" applyFont="1" applyFill="1" applyBorder="1" applyAlignment="1">
      <alignment vertical="center"/>
    </xf>
    <xf numFmtId="172" fontId="6" fillId="4" borderId="3" xfId="0" applyNumberFormat="1" applyFont="1" applyFill="1" applyBorder="1" applyAlignment="1">
      <alignment vertical="center"/>
    </xf>
    <xf numFmtId="172" fontId="9" fillId="4" borderId="9" xfId="0" applyNumberFormat="1" applyFont="1" applyFill="1" applyBorder="1" applyAlignment="1">
      <alignment vertical="center"/>
    </xf>
    <xf numFmtId="172" fontId="6" fillId="4" borderId="1" xfId="0" applyNumberFormat="1" applyFont="1" applyFill="1" applyBorder="1" applyAlignment="1">
      <alignment vertical="center"/>
    </xf>
    <xf numFmtId="172" fontId="9" fillId="4" borderId="11" xfId="0" applyNumberFormat="1" applyFont="1" applyFill="1" applyBorder="1" applyAlignment="1">
      <alignment vertical="center"/>
    </xf>
    <xf numFmtId="172" fontId="8" fillId="3" borderId="5" xfId="0" applyNumberFormat="1" applyFont="1" applyFill="1" applyBorder="1" applyAlignment="1">
      <alignment vertical="center"/>
    </xf>
    <xf numFmtId="172" fontId="13" fillId="3" borderId="6" xfId="0" applyNumberFormat="1" applyFont="1" applyFill="1" applyBorder="1" applyAlignment="1">
      <alignment vertical="center"/>
    </xf>
    <xf numFmtId="172" fontId="6" fillId="0" borderId="11" xfId="0" applyNumberFormat="1" applyFont="1" applyFill="1" applyBorder="1" applyAlignment="1">
      <alignment vertical="center"/>
    </xf>
    <xf numFmtId="172" fontId="5" fillId="4" borderId="1" xfId="0" applyNumberFormat="1" applyFont="1" applyFill="1" applyBorder="1" applyAlignment="1">
      <alignment vertical="center"/>
    </xf>
    <xf numFmtId="172" fontId="3" fillId="4" borderId="11" xfId="0" applyNumberFormat="1" applyFont="1" applyFill="1" applyBorder="1" applyAlignment="1">
      <alignment vertical="center"/>
    </xf>
    <xf numFmtId="172" fontId="13" fillId="3" borderId="5" xfId="0" applyNumberFormat="1" applyFont="1" applyFill="1" applyBorder="1" applyAlignment="1">
      <alignment vertical="center"/>
    </xf>
    <xf numFmtId="172" fontId="15" fillId="2" borderId="5" xfId="0" applyNumberFormat="1" applyFont="1" applyFill="1" applyBorder="1" applyAlignment="1">
      <alignment vertical="center"/>
    </xf>
    <xf numFmtId="172" fontId="4" fillId="2" borderId="6" xfId="0" applyNumberFormat="1" applyFont="1" applyFill="1" applyBorder="1" applyAlignment="1">
      <alignment vertical="center"/>
    </xf>
    <xf numFmtId="172" fontId="6" fillId="0" borderId="15" xfId="0" applyNumberFormat="1" applyFont="1" applyFill="1" applyBorder="1" applyAlignment="1">
      <alignment vertical="center"/>
    </xf>
    <xf numFmtId="172" fontId="9" fillId="0" borderId="16" xfId="0" applyNumberFormat="1" applyFont="1" applyFill="1" applyBorder="1" applyAlignment="1">
      <alignment vertical="center"/>
    </xf>
    <xf numFmtId="172" fontId="11" fillId="0" borderId="0" xfId="2" applyNumberFormat="1" applyFont="1" applyFill="1" applyBorder="1" applyAlignment="1" applyProtection="1">
      <alignment vertical="center"/>
      <protection locked="0"/>
    </xf>
    <xf numFmtId="172" fontId="11" fillId="0" borderId="0" xfId="0" applyNumberFormat="1" applyFont="1" applyFill="1" applyBorder="1" applyAlignment="1" applyProtection="1">
      <alignment vertical="center"/>
      <protection locked="0"/>
    </xf>
    <xf numFmtId="0" fontId="19" fillId="0" borderId="21" xfId="0" applyFont="1" applyBorder="1" applyAlignment="1">
      <alignment horizontal="left" vertical="center" wrapText="1" readingOrder="1"/>
    </xf>
    <xf numFmtId="0" fontId="20" fillId="0" borderId="21" xfId="0" applyFont="1" applyBorder="1" applyAlignment="1">
      <alignment horizontal="left" vertical="center" wrapText="1" readingOrder="1"/>
    </xf>
    <xf numFmtId="0" fontId="20" fillId="6" borderId="21" xfId="0" applyFont="1" applyFill="1" applyBorder="1" applyAlignment="1">
      <alignment horizontal="left" vertical="center" wrapText="1" readingOrder="1"/>
    </xf>
    <xf numFmtId="0" fontId="19" fillId="0" borderId="23" xfId="0" applyFont="1" applyBorder="1" applyAlignment="1">
      <alignment horizontal="left" vertical="center" wrapText="1" readingOrder="1"/>
    </xf>
    <xf numFmtId="0" fontId="20" fillId="6" borderId="22" xfId="0" applyFont="1" applyFill="1" applyBorder="1" applyAlignment="1">
      <alignment horizontal="left" vertical="center" wrapText="1" readingOrder="1"/>
    </xf>
    <xf numFmtId="3" fontId="17" fillId="0" borderId="0" xfId="0" applyNumberFormat="1" applyFont="1" applyBorder="1" applyAlignment="1">
      <alignment horizontal="center" vertical="center" wrapText="1"/>
    </xf>
    <xf numFmtId="3" fontId="13" fillId="3" borderId="5" xfId="0" applyNumberFormat="1" applyFont="1" applyFill="1" applyBorder="1" applyAlignment="1">
      <alignment horizontal="center" vertical="center" wrapText="1"/>
    </xf>
    <xf numFmtId="3" fontId="5" fillId="5" borderId="1" xfId="0" applyNumberFormat="1" applyFont="1" applyFill="1" applyBorder="1" applyAlignment="1" applyProtection="1">
      <alignment horizontal="center" vertical="center" wrapText="1"/>
      <protection locked="0"/>
    </xf>
    <xf numFmtId="3" fontId="3" fillId="2" borderId="1" xfId="4" applyNumberFormat="1" applyFont="1" applyFill="1" applyBorder="1" applyAlignment="1" applyProtection="1">
      <alignment horizontal="center" vertical="center" wrapText="1"/>
      <protection locked="0"/>
    </xf>
    <xf numFmtId="3" fontId="5" fillId="0" borderId="1" xfId="0" applyNumberFormat="1" applyFont="1" applyFill="1" applyBorder="1" applyAlignment="1" applyProtection="1">
      <alignment horizontal="center" vertical="center" wrapText="1"/>
      <protection locked="0"/>
    </xf>
    <xf numFmtId="3" fontId="5" fillId="0" borderId="7" xfId="0" applyNumberFormat="1" applyFont="1" applyFill="1" applyBorder="1" applyAlignment="1" applyProtection="1">
      <alignment horizontal="center" vertical="center" wrapText="1"/>
      <protection locked="0"/>
    </xf>
    <xf numFmtId="3" fontId="3" fillId="2" borderId="3" xfId="4" applyNumberFormat="1" applyFont="1" applyFill="1" applyBorder="1" applyAlignment="1" applyProtection="1">
      <alignment horizontal="center" vertical="center" wrapText="1"/>
      <protection locked="0"/>
    </xf>
    <xf numFmtId="3" fontId="3" fillId="4" borderId="3" xfId="0" applyNumberFormat="1" applyFont="1" applyFill="1" applyBorder="1" applyAlignment="1" applyProtection="1">
      <alignment horizontal="center" vertical="center" wrapText="1"/>
    </xf>
    <xf numFmtId="3" fontId="9" fillId="2" borderId="1" xfId="0" applyNumberFormat="1" applyFont="1" applyFill="1" applyBorder="1" applyAlignment="1">
      <alignment vertical="center" wrapText="1"/>
    </xf>
    <xf numFmtId="3" fontId="7" fillId="4" borderId="1" xfId="0" applyNumberFormat="1" applyFont="1" applyFill="1" applyBorder="1" applyAlignment="1">
      <alignment horizontal="center" vertical="center" wrapText="1"/>
    </xf>
    <xf numFmtId="3" fontId="7" fillId="4" borderId="1" xfId="0" applyNumberFormat="1" applyFont="1" applyFill="1" applyBorder="1" applyAlignment="1" applyProtection="1">
      <alignment horizontal="center" vertical="center" wrapText="1"/>
    </xf>
    <xf numFmtId="3" fontId="9" fillId="2" borderId="3" xfId="0" applyNumberFormat="1" applyFont="1" applyFill="1" applyBorder="1" applyAlignment="1">
      <alignment vertical="center" wrapText="1"/>
    </xf>
    <xf numFmtId="3" fontId="3" fillId="4" borderId="1" xfId="0" applyNumberFormat="1" applyFont="1" applyFill="1" applyBorder="1" applyAlignment="1" applyProtection="1">
      <alignment vertical="center" wrapText="1"/>
      <protection locked="0"/>
    </xf>
    <xf numFmtId="3" fontId="7" fillId="0" borderId="1" xfId="0" applyNumberFormat="1" applyFont="1" applyFill="1" applyBorder="1" applyAlignment="1" applyProtection="1">
      <alignment horizontal="center" vertical="center" wrapText="1"/>
    </xf>
    <xf numFmtId="3" fontId="6" fillId="0" borderId="1" xfId="0" applyNumberFormat="1" applyFont="1" applyFill="1" applyBorder="1" applyAlignment="1" applyProtection="1">
      <alignment horizontal="center" vertical="center" wrapText="1"/>
    </xf>
    <xf numFmtId="3" fontId="7" fillId="0" borderId="1" xfId="0" applyNumberFormat="1" applyFont="1" applyFill="1" applyBorder="1" applyAlignment="1">
      <alignment horizontal="center" vertical="center" wrapText="1"/>
    </xf>
    <xf numFmtId="3" fontId="3" fillId="4" borderId="1" xfId="0" applyNumberFormat="1" applyFont="1" applyFill="1" applyBorder="1" applyAlignment="1">
      <alignment vertical="center" wrapText="1"/>
    </xf>
    <xf numFmtId="3" fontId="6" fillId="4" borderId="1" xfId="0" applyNumberFormat="1" applyFont="1" applyFill="1" applyBorder="1" applyAlignment="1" applyProtection="1">
      <alignment horizontal="center" vertical="center" wrapText="1"/>
    </xf>
    <xf numFmtId="3" fontId="14" fillId="4" borderId="1" xfId="0" applyNumberFormat="1" applyFont="1" applyFill="1" applyBorder="1" applyAlignment="1" applyProtection="1">
      <alignment vertical="center" wrapText="1"/>
    </xf>
    <xf numFmtId="3" fontId="5"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3" fontId="6" fillId="0" borderId="1" xfId="0" applyNumberFormat="1" applyFont="1" applyFill="1" applyBorder="1" applyAlignment="1" applyProtection="1">
      <alignment horizontal="center" vertical="center" wrapText="1"/>
      <protection locked="0"/>
    </xf>
    <xf numFmtId="3" fontId="6" fillId="0" borderId="7" xfId="0" applyNumberFormat="1" applyFont="1" applyFill="1" applyBorder="1" applyAlignment="1" applyProtection="1">
      <alignment horizontal="center" vertical="center" wrapText="1"/>
      <protection locked="0"/>
    </xf>
    <xf numFmtId="3" fontId="13" fillId="2" borderId="5" xfId="0" applyNumberFormat="1" applyFont="1" applyFill="1" applyBorder="1" applyAlignment="1">
      <alignment horizontal="center" vertical="center" wrapText="1"/>
    </xf>
    <xf numFmtId="3" fontId="5" fillId="0" borderId="1" xfId="1" applyNumberFormat="1" applyFont="1" applyFill="1" applyBorder="1" applyAlignment="1" applyProtection="1">
      <alignment horizontal="center" vertical="center" wrapText="1"/>
      <protection locked="0"/>
    </xf>
    <xf numFmtId="3" fontId="5" fillId="0" borderId="15" xfId="1" applyNumberFormat="1" applyFont="1" applyFill="1" applyBorder="1" applyAlignment="1" applyProtection="1">
      <alignment horizontal="center" vertical="center" wrapText="1"/>
      <protection locked="0"/>
    </xf>
    <xf numFmtId="3" fontId="3" fillId="0" borderId="0" xfId="1" applyNumberFormat="1" applyFont="1" applyFill="1" applyBorder="1" applyAlignment="1" applyProtection="1">
      <alignment vertical="center" wrapText="1"/>
      <protection locked="0"/>
    </xf>
    <xf numFmtId="3" fontId="10" fillId="0" borderId="0" xfId="0" applyNumberFormat="1" applyFont="1" applyFill="1" applyAlignment="1">
      <alignment horizontal="center" vertical="center" wrapText="1"/>
    </xf>
    <xf numFmtId="3" fontId="0" fillId="0" borderId="0" xfId="0" applyNumberFormat="1" applyAlignment="1">
      <alignment horizontal="center" vertical="center" wrapText="1"/>
    </xf>
    <xf numFmtId="0" fontId="20" fillId="7" borderId="21" xfId="0" applyFont="1" applyFill="1" applyBorder="1" applyAlignment="1">
      <alignment horizontal="left" vertical="center" wrapText="1" readingOrder="1"/>
    </xf>
    <xf numFmtId="0" fontId="19" fillId="0" borderId="24" xfId="0" applyFont="1" applyBorder="1" applyAlignment="1">
      <alignment horizontal="left" vertical="center" wrapText="1" readingOrder="1"/>
    </xf>
    <xf numFmtId="0" fontId="21" fillId="8" borderId="25" xfId="0" applyFont="1" applyFill="1" applyBorder="1" applyAlignment="1">
      <alignment horizontal="center" vertical="center" wrapText="1" readingOrder="1"/>
    </xf>
    <xf numFmtId="0" fontId="20" fillId="6" borderId="26" xfId="0" applyFont="1" applyFill="1" applyBorder="1" applyAlignment="1">
      <alignment horizontal="left" vertical="center" wrapText="1" readingOrder="1"/>
    </xf>
    <xf numFmtId="0" fontId="20" fillId="6" borderId="21" xfId="0" applyFont="1" applyFill="1" applyBorder="1" applyAlignment="1">
      <alignment horizontal="center" vertical="center" wrapText="1" readingOrder="1"/>
    </xf>
    <xf numFmtId="0" fontId="19" fillId="0" borderId="21" xfId="0" applyFont="1" applyBorder="1" applyAlignment="1">
      <alignment horizontal="center" vertical="center" wrapText="1" readingOrder="1"/>
    </xf>
    <xf numFmtId="0" fontId="19" fillId="7" borderId="21" xfId="0" applyFont="1" applyFill="1" applyBorder="1" applyAlignment="1">
      <alignment horizontal="center" vertical="center" wrapText="1" readingOrder="1"/>
    </xf>
    <xf numFmtId="0" fontId="19" fillId="0" borderId="24" xfId="0" applyFont="1" applyBorder="1" applyAlignment="1">
      <alignment horizontal="center" vertical="center" wrapText="1" readingOrder="1"/>
    </xf>
    <xf numFmtId="0" fontId="20" fillId="8" borderId="25" xfId="0" applyFont="1" applyFill="1" applyBorder="1" applyAlignment="1">
      <alignment horizontal="left" vertical="center" wrapText="1" readingOrder="1"/>
    </xf>
    <xf numFmtId="0" fontId="20" fillId="8" borderId="25" xfId="0" applyFont="1" applyFill="1" applyBorder="1" applyAlignment="1">
      <alignment horizontal="center" vertical="center" wrapText="1" readingOrder="1"/>
    </xf>
    <xf numFmtId="0" fontId="19" fillId="0" borderId="23" xfId="0" applyFont="1" applyBorder="1" applyAlignment="1">
      <alignment horizontal="center" vertical="center" wrapText="1" readingOrder="1"/>
    </xf>
    <xf numFmtId="173" fontId="5" fillId="5" borderId="1" xfId="0" applyNumberFormat="1" applyFont="1" applyFill="1" applyBorder="1" applyAlignment="1" applyProtection="1">
      <alignment vertical="center" wrapText="1"/>
      <protection locked="0"/>
    </xf>
    <xf numFmtId="175" fontId="6" fillId="0" borderId="1" xfId="0" applyNumberFormat="1" applyFont="1" applyFill="1" applyBorder="1" applyAlignment="1">
      <alignment vertical="center" wrapText="1"/>
    </xf>
    <xf numFmtId="0" fontId="10" fillId="0" borderId="0" xfId="0" applyFont="1" applyBorder="1" applyAlignment="1">
      <alignment horizontal="center"/>
    </xf>
    <xf numFmtId="0" fontId="6" fillId="0" borderId="27" xfId="0" applyFont="1" applyBorder="1" applyAlignment="1">
      <alignment vertical="center"/>
    </xf>
    <xf numFmtId="3" fontId="5" fillId="0" borderId="28" xfId="0" applyNumberFormat="1" applyFont="1" applyFill="1" applyBorder="1" applyAlignment="1" applyProtection="1">
      <alignment horizontal="center" vertical="center" wrapText="1"/>
      <protection locked="0"/>
    </xf>
    <xf numFmtId="172" fontId="6" fillId="0" borderId="28" xfId="0" applyNumberFormat="1" applyFont="1" applyFill="1" applyBorder="1" applyAlignment="1">
      <alignment vertical="center"/>
    </xf>
    <xf numFmtId="172" fontId="9" fillId="0" borderId="29" xfId="0" applyNumberFormat="1" applyFont="1" applyFill="1" applyBorder="1" applyAlignment="1">
      <alignment vertical="center"/>
    </xf>
    <xf numFmtId="174" fontId="13" fillId="9" borderId="30" xfId="0" applyNumberFormat="1" applyFont="1" applyFill="1" applyBorder="1" applyAlignment="1">
      <alignment vertical="center" wrapText="1"/>
    </xf>
    <xf numFmtId="0" fontId="6" fillId="5" borderId="12" xfId="0" applyFont="1" applyFill="1" applyBorder="1" applyAlignment="1">
      <alignment vertical="center"/>
    </xf>
    <xf numFmtId="169" fontId="5" fillId="5" borderId="7" xfId="0" applyNumberFormat="1" applyFont="1" applyFill="1" applyBorder="1" applyAlignment="1">
      <alignment horizontal="center" vertical="center"/>
    </xf>
    <xf numFmtId="49" fontId="5" fillId="5" borderId="7" xfId="3" applyNumberFormat="1" applyFont="1" applyFill="1" applyBorder="1" applyAlignment="1" applyProtection="1">
      <alignment horizontal="left" vertical="center" wrapText="1"/>
      <protection locked="0"/>
    </xf>
    <xf numFmtId="49" fontId="5" fillId="5" borderId="7" xfId="0" applyNumberFormat="1" applyFont="1" applyFill="1" applyBorder="1" applyAlignment="1" applyProtection="1">
      <alignment horizontal="center" vertical="center" wrapText="1"/>
      <protection locked="0"/>
    </xf>
    <xf numFmtId="3" fontId="5" fillId="5" borderId="7" xfId="0" applyNumberFormat="1" applyFont="1" applyFill="1" applyBorder="1" applyAlignment="1" applyProtection="1">
      <alignment horizontal="center" vertical="center" wrapText="1"/>
      <protection locked="0"/>
    </xf>
    <xf numFmtId="173" fontId="5" fillId="5" borderId="7" xfId="0" applyNumberFormat="1" applyFont="1" applyFill="1" applyBorder="1" applyAlignment="1" applyProtection="1">
      <alignment vertical="center" wrapText="1"/>
      <protection locked="0"/>
    </xf>
    <xf numFmtId="172" fontId="6" fillId="5" borderId="7" xfId="0" applyNumberFormat="1" applyFont="1" applyFill="1" applyBorder="1" applyAlignment="1">
      <alignment vertical="center"/>
    </xf>
    <xf numFmtId="0" fontId="6" fillId="10" borderId="8" xfId="0" applyFont="1" applyFill="1" applyBorder="1" applyAlignment="1">
      <alignment vertical="center"/>
    </xf>
    <xf numFmtId="169" fontId="9" fillId="10" borderId="3" xfId="0" applyNumberFormat="1" applyFont="1" applyFill="1" applyBorder="1" applyAlignment="1">
      <alignment horizontal="center" vertical="center"/>
    </xf>
    <xf numFmtId="0" fontId="20" fillId="10" borderId="22" xfId="0" applyFont="1" applyFill="1" applyBorder="1" applyAlignment="1">
      <alignment horizontal="left" vertical="center" wrapText="1" readingOrder="1"/>
    </xf>
    <xf numFmtId="49" fontId="3" fillId="10" borderId="3" xfId="0" applyNumberFormat="1" applyFont="1" applyFill="1" applyBorder="1" applyAlignment="1" applyProtection="1">
      <alignment horizontal="center" vertical="center" wrapText="1"/>
      <protection locked="0"/>
    </xf>
    <xf numFmtId="3" fontId="3" fillId="10" borderId="3" xfId="4" applyNumberFormat="1" applyFont="1" applyFill="1" applyBorder="1" applyAlignment="1" applyProtection="1">
      <alignment horizontal="center" vertical="center" wrapText="1"/>
      <protection locked="0"/>
    </xf>
    <xf numFmtId="171" fontId="9" fillId="10" borderId="3" xfId="0" applyNumberFormat="1" applyFont="1" applyFill="1" applyBorder="1" applyAlignment="1">
      <alignment vertical="center" wrapText="1"/>
    </xf>
    <xf numFmtId="172" fontId="6" fillId="10" borderId="3" xfId="0" applyNumberFormat="1" applyFont="1" applyFill="1" applyBorder="1" applyAlignment="1">
      <alignment vertical="center"/>
    </xf>
    <xf numFmtId="172" fontId="9" fillId="10" borderId="9" xfId="0" applyNumberFormat="1" applyFont="1" applyFill="1" applyBorder="1" applyAlignment="1">
      <alignment vertical="center"/>
    </xf>
    <xf numFmtId="0" fontId="6" fillId="10" borderId="10" xfId="0" applyFont="1" applyFill="1" applyBorder="1" applyAlignment="1">
      <alignment vertical="center"/>
    </xf>
    <xf numFmtId="169" fontId="9" fillId="10" borderId="1" xfId="0" applyNumberFormat="1" applyFont="1" applyFill="1" applyBorder="1" applyAlignment="1">
      <alignment horizontal="center" vertical="center"/>
    </xf>
    <xf numFmtId="0" fontId="20" fillId="10" borderId="21" xfId="0" applyFont="1" applyFill="1" applyBorder="1" applyAlignment="1">
      <alignment horizontal="left" vertical="center" wrapText="1" readingOrder="1"/>
    </xf>
    <xf numFmtId="49" fontId="3" fillId="10" borderId="1" xfId="0" applyNumberFormat="1" applyFont="1" applyFill="1" applyBorder="1" applyAlignment="1" applyProtection="1">
      <alignment horizontal="center" vertical="center" wrapText="1"/>
      <protection locked="0"/>
    </xf>
    <xf numFmtId="3" fontId="3" fillId="10" borderId="1" xfId="4" applyNumberFormat="1" applyFont="1" applyFill="1" applyBorder="1" applyAlignment="1" applyProtection="1">
      <alignment horizontal="center" vertical="center" wrapText="1"/>
      <protection locked="0"/>
    </xf>
    <xf numFmtId="171" fontId="9" fillId="10" borderId="1" xfId="0" applyNumberFormat="1" applyFont="1" applyFill="1" applyBorder="1" applyAlignment="1">
      <alignment vertical="center" wrapText="1"/>
    </xf>
    <xf numFmtId="172" fontId="6" fillId="10" borderId="1" xfId="0" applyNumberFormat="1" applyFont="1" applyFill="1" applyBorder="1" applyAlignment="1">
      <alignment vertical="center"/>
    </xf>
    <xf numFmtId="172" fontId="9" fillId="10" borderId="11" xfId="0" applyNumberFormat="1" applyFont="1" applyFill="1" applyBorder="1" applyAlignment="1">
      <alignment vertical="center"/>
    </xf>
    <xf numFmtId="0" fontId="9" fillId="10" borderId="3" xfId="0" applyFont="1" applyFill="1" applyBorder="1" applyAlignment="1">
      <alignment vertical="center" wrapText="1"/>
    </xf>
    <xf numFmtId="3" fontId="9" fillId="10" borderId="3" xfId="0" applyNumberFormat="1" applyFont="1" applyFill="1" applyBorder="1" applyAlignment="1">
      <alignment horizontal="center" vertical="center" wrapText="1"/>
    </xf>
    <xf numFmtId="172" fontId="9" fillId="10" borderId="3" xfId="0" applyNumberFormat="1" applyFont="1" applyFill="1" applyBorder="1" applyAlignment="1">
      <alignment vertical="center"/>
    </xf>
    <xf numFmtId="0" fontId="9" fillId="10" borderId="1" xfId="0" applyFont="1" applyFill="1" applyBorder="1" applyAlignment="1">
      <alignment vertical="center" wrapText="1"/>
    </xf>
    <xf numFmtId="3" fontId="9" fillId="10" borderId="1" xfId="0" applyNumberFormat="1" applyFont="1" applyFill="1" applyBorder="1" applyAlignment="1">
      <alignment horizontal="center" vertical="center" wrapText="1"/>
    </xf>
    <xf numFmtId="0" fontId="9" fillId="10" borderId="1" xfId="0" applyFont="1" applyFill="1" applyBorder="1" applyAlignment="1">
      <alignment wrapText="1"/>
    </xf>
    <xf numFmtId="171" fontId="9" fillId="10" borderId="1" xfId="0" applyNumberFormat="1" applyFont="1" applyFill="1" applyBorder="1" applyAlignment="1">
      <alignment horizontal="right" vertical="center" wrapText="1" indent="4"/>
    </xf>
    <xf numFmtId="0" fontId="19" fillId="0" borderId="31" xfId="0" applyFont="1" applyBorder="1" applyAlignment="1">
      <alignment horizontal="left" vertical="center" wrapText="1" readingOrder="1"/>
    </xf>
    <xf numFmtId="0" fontId="19" fillId="0" borderId="31" xfId="0" applyFont="1" applyBorder="1" applyAlignment="1">
      <alignment horizontal="center" vertical="center" wrapText="1" readingOrder="1"/>
    </xf>
    <xf numFmtId="175" fontId="6" fillId="0" borderId="3" xfId="0" applyNumberFormat="1" applyFont="1" applyFill="1" applyBorder="1" applyAlignment="1">
      <alignment vertical="center" wrapText="1"/>
    </xf>
    <xf numFmtId="0" fontId="19" fillId="0" borderId="32" xfId="0" applyFont="1" applyBorder="1" applyAlignment="1">
      <alignment horizontal="left" vertical="center" wrapText="1" readingOrder="1"/>
    </xf>
    <xf numFmtId="0" fontId="19" fillId="0" borderId="32" xfId="0" applyFont="1" applyBorder="1" applyAlignment="1">
      <alignment horizontal="center" vertical="center" wrapText="1" readingOrder="1"/>
    </xf>
    <xf numFmtId="0" fontId="19" fillId="10" borderId="21" xfId="0" applyFont="1" applyFill="1" applyBorder="1" applyAlignment="1">
      <alignment horizontal="left" vertical="center" wrapText="1" readingOrder="1"/>
    </xf>
    <xf numFmtId="0" fontId="19" fillId="10" borderId="21" xfId="0" applyFont="1" applyFill="1" applyBorder="1" applyAlignment="1">
      <alignment horizontal="center" vertical="center" wrapText="1" readingOrder="1"/>
    </xf>
    <xf numFmtId="174" fontId="4" fillId="11" borderId="18" xfId="0" applyNumberFormat="1" applyFont="1" applyFill="1" applyBorder="1"/>
    <xf numFmtId="9" fontId="3" fillId="10" borderId="1" xfId="6" applyFont="1" applyFill="1" applyBorder="1" applyAlignment="1" applyProtection="1">
      <alignment horizontal="right" vertical="center"/>
      <protection locked="0"/>
    </xf>
    <xf numFmtId="9" fontId="3" fillId="10" borderId="41" xfId="6" applyFont="1" applyFill="1" applyBorder="1" applyAlignment="1" applyProtection="1">
      <alignment horizontal="right" vertical="center"/>
      <protection locked="0"/>
    </xf>
    <xf numFmtId="174" fontId="4" fillId="10" borderId="42" xfId="0" applyNumberFormat="1" applyFont="1" applyFill="1" applyBorder="1"/>
    <xf numFmtId="174" fontId="4" fillId="10" borderId="11" xfId="0" applyNumberFormat="1" applyFont="1" applyFill="1" applyBorder="1"/>
    <xf numFmtId="9" fontId="3" fillId="10" borderId="15" xfId="6" applyFont="1" applyFill="1" applyBorder="1" applyAlignment="1" applyProtection="1">
      <alignment horizontal="right" vertical="center"/>
      <protection locked="0"/>
    </xf>
    <xf numFmtId="174" fontId="4" fillId="10" borderId="16" xfId="0" applyNumberFormat="1" applyFont="1" applyFill="1" applyBorder="1"/>
    <xf numFmtId="166" fontId="19" fillId="0" borderId="21" xfId="0" applyNumberFormat="1" applyFont="1" applyBorder="1" applyAlignment="1">
      <alignment horizontal="right" vertical="center" wrapText="1" readingOrder="1"/>
    </xf>
    <xf numFmtId="3" fontId="6" fillId="0" borderId="1" xfId="1" applyNumberFormat="1" applyFont="1" applyFill="1" applyBorder="1" applyAlignment="1" applyProtection="1">
      <alignment horizontal="center" vertical="center" wrapText="1"/>
      <protection locked="0"/>
    </xf>
    <xf numFmtId="3" fontId="6" fillId="5" borderId="1" xfId="0" applyNumberFormat="1" applyFont="1" applyFill="1" applyBorder="1" applyAlignment="1" applyProtection="1">
      <alignment horizontal="center" vertical="center" wrapText="1"/>
      <protection locked="0"/>
    </xf>
    <xf numFmtId="173" fontId="6" fillId="0" borderId="1" xfId="0" applyNumberFormat="1" applyFont="1" applyFill="1" applyBorder="1" applyAlignment="1">
      <alignment vertical="center" wrapText="1"/>
    </xf>
    <xf numFmtId="173" fontId="9" fillId="2" borderId="1" xfId="0" applyNumberFormat="1" applyFont="1" applyFill="1" applyBorder="1" applyAlignment="1">
      <alignment vertical="center" wrapText="1"/>
    </xf>
    <xf numFmtId="173" fontId="6" fillId="0" borderId="15" xfId="0" applyNumberFormat="1" applyFont="1" applyFill="1" applyBorder="1" applyAlignment="1">
      <alignment vertical="center" wrapText="1"/>
    </xf>
    <xf numFmtId="176" fontId="22" fillId="0" borderId="0" xfId="0" applyNumberFormat="1" applyFont="1" applyBorder="1" applyAlignment="1">
      <alignment horizontal="right" vertical="center"/>
    </xf>
    <xf numFmtId="177" fontId="22" fillId="0" borderId="0" xfId="0" applyNumberFormat="1" applyFont="1" applyFill="1" applyBorder="1" applyAlignment="1">
      <alignment horizontal="right" vertical="center"/>
    </xf>
    <xf numFmtId="169" fontId="13" fillId="0" borderId="4" xfId="0" applyNumberFormat="1" applyFont="1" applyFill="1" applyBorder="1" applyAlignment="1">
      <alignment horizontal="center" vertical="center"/>
    </xf>
    <xf numFmtId="169" fontId="13" fillId="0" borderId="5" xfId="0" applyNumberFormat="1" applyFont="1" applyFill="1" applyBorder="1" applyAlignment="1">
      <alignment horizontal="center" vertical="center"/>
    </xf>
    <xf numFmtId="0" fontId="13" fillId="0" borderId="5" xfId="0" applyFont="1" applyFill="1" applyBorder="1" applyAlignment="1">
      <alignment horizontal="center" vertical="center" wrapText="1"/>
    </xf>
    <xf numFmtId="3" fontId="13" fillId="0" borderId="5" xfId="0" applyNumberFormat="1" applyFont="1" applyFill="1" applyBorder="1" applyAlignment="1">
      <alignment horizontal="center" vertical="center" wrapText="1"/>
    </xf>
    <xf numFmtId="167" fontId="13" fillId="0" borderId="5" xfId="0" applyNumberFormat="1" applyFont="1" applyFill="1" applyBorder="1" applyAlignment="1">
      <alignment horizontal="center" vertical="center" wrapText="1"/>
    </xf>
    <xf numFmtId="167" fontId="13" fillId="0" borderId="6" xfId="0" applyNumberFormat="1" applyFont="1" applyFill="1" applyBorder="1" applyAlignment="1">
      <alignment horizontal="center" vertical="center" wrapText="1"/>
    </xf>
    <xf numFmtId="0" fontId="6" fillId="0" borderId="10" xfId="0" applyFont="1" applyBorder="1" applyAlignment="1">
      <alignment vertical="center" wrapText="1"/>
    </xf>
    <xf numFmtId="170" fontId="5" fillId="0" borderId="1" xfId="0" quotePrefix="1" applyNumberFormat="1" applyFont="1" applyFill="1" applyBorder="1" applyAlignment="1" applyProtection="1">
      <alignment horizontal="center" vertical="center" wrapText="1" shrinkToFit="1"/>
      <protection locked="0"/>
    </xf>
    <xf numFmtId="0" fontId="19" fillId="0" borderId="21" xfId="0" applyFont="1" applyBorder="1" applyAlignment="1">
      <alignment horizontal="left" vertical="center" wrapText="1"/>
    </xf>
    <xf numFmtId="0" fontId="19" fillId="0" borderId="21" xfId="0" applyFont="1" applyBorder="1" applyAlignment="1">
      <alignment horizontal="center" vertical="center" wrapText="1"/>
    </xf>
    <xf numFmtId="172" fontId="6" fillId="0" borderId="1" xfId="0" applyNumberFormat="1" applyFont="1" applyFill="1" applyBorder="1" applyAlignment="1">
      <alignment vertical="center" wrapText="1"/>
    </xf>
    <xf numFmtId="172" fontId="9" fillId="0" borderId="11" xfId="0" applyNumberFormat="1" applyFont="1" applyFill="1" applyBorder="1" applyAlignment="1">
      <alignment vertical="center" wrapText="1"/>
    </xf>
    <xf numFmtId="172" fontId="9" fillId="2" borderId="11" xfId="0" applyNumberFormat="1" applyFont="1" applyFill="1" applyBorder="1" applyAlignment="1">
      <alignment vertical="center" wrapText="1"/>
    </xf>
    <xf numFmtId="169" fontId="3" fillId="2" borderId="3" xfId="0" quotePrefix="1" applyNumberFormat="1" applyFont="1" applyFill="1" applyBorder="1" applyAlignment="1" applyProtection="1">
      <alignment horizontal="center" vertical="center" wrapText="1" shrinkToFit="1"/>
      <protection locked="0"/>
    </xf>
    <xf numFmtId="172" fontId="6" fillId="2" borderId="3" xfId="0" applyNumberFormat="1" applyFont="1" applyFill="1" applyBorder="1" applyAlignment="1">
      <alignment vertical="center" wrapText="1"/>
    </xf>
    <xf numFmtId="0" fontId="4" fillId="3" borderId="4" xfId="0" applyFont="1" applyFill="1" applyBorder="1" applyAlignment="1">
      <alignment horizontal="center" vertical="center" wrapText="1"/>
    </xf>
    <xf numFmtId="172" fontId="15" fillId="3" borderId="5" xfId="0" applyNumberFormat="1" applyFont="1" applyFill="1" applyBorder="1" applyAlignment="1">
      <alignment vertical="center" wrapText="1"/>
    </xf>
    <xf numFmtId="172" fontId="4" fillId="3" borderId="6" xfId="0" applyNumberFormat="1" applyFont="1" applyFill="1" applyBorder="1" applyAlignment="1">
      <alignment vertical="center" wrapText="1"/>
    </xf>
    <xf numFmtId="0" fontId="6" fillId="0" borderId="10" xfId="0" applyFont="1" applyBorder="1" applyAlignment="1">
      <alignment wrapText="1"/>
    </xf>
    <xf numFmtId="0" fontId="6" fillId="2" borderId="8" xfId="0" applyFont="1" applyFill="1" applyBorder="1" applyAlignment="1">
      <alignment wrapText="1"/>
    </xf>
    <xf numFmtId="0" fontId="20" fillId="6" borderId="22" xfId="0" applyFont="1" applyFill="1" applyBorder="1" applyAlignment="1">
      <alignment horizontal="left" vertical="center" wrapText="1"/>
    </xf>
    <xf numFmtId="0" fontId="4" fillId="3" borderId="4" xfId="0" applyFont="1" applyFill="1" applyBorder="1" applyAlignment="1">
      <alignment horizontal="center" wrapText="1"/>
    </xf>
    <xf numFmtId="0" fontId="10" fillId="0" borderId="0" xfId="0" applyFont="1" applyBorder="1" applyAlignment="1">
      <alignment horizontal="center" wrapText="1"/>
    </xf>
    <xf numFmtId="0" fontId="6" fillId="0" borderId="8" xfId="0" applyFont="1" applyBorder="1" applyAlignment="1">
      <alignment wrapText="1"/>
    </xf>
    <xf numFmtId="0" fontId="19" fillId="0" borderId="22" xfId="0" applyFont="1" applyBorder="1" applyAlignment="1">
      <alignment horizontal="left" vertical="center" wrapText="1"/>
    </xf>
    <xf numFmtId="169" fontId="13" fillId="0" borderId="4" xfId="0" applyNumberFormat="1" applyFont="1" applyFill="1" applyBorder="1" applyAlignment="1">
      <alignment horizontal="center" vertical="center" wrapText="1"/>
    </xf>
    <xf numFmtId="169" fontId="13" fillId="0" borderId="5" xfId="0" applyNumberFormat="1" applyFont="1" applyFill="1" applyBorder="1" applyAlignment="1">
      <alignment horizontal="center" vertical="center" wrapText="1"/>
    </xf>
    <xf numFmtId="0" fontId="9" fillId="2" borderId="0" xfId="0" applyFont="1" applyFill="1" applyBorder="1" applyAlignment="1">
      <alignment vertical="center" wrapText="1"/>
    </xf>
    <xf numFmtId="176" fontId="5" fillId="0" borderId="1" xfId="0" applyNumberFormat="1" applyFont="1" applyFill="1" applyBorder="1" applyAlignment="1" applyProtection="1">
      <alignment horizontal="center" vertical="center" wrapText="1"/>
      <protection locked="0"/>
    </xf>
    <xf numFmtId="4" fontId="5" fillId="0" borderId="1" xfId="0" applyNumberFormat="1" applyFont="1" applyFill="1" applyBorder="1" applyAlignment="1" applyProtection="1">
      <alignment horizontal="center" vertical="center" wrapText="1"/>
      <protection locked="0"/>
    </xf>
    <xf numFmtId="173" fontId="5" fillId="0" borderId="1" xfId="0" applyNumberFormat="1" applyFont="1" applyFill="1" applyBorder="1" applyAlignment="1" applyProtection="1">
      <alignment vertical="center" wrapText="1"/>
      <protection locked="0"/>
    </xf>
    <xf numFmtId="173" fontId="5" fillId="0" borderId="7" xfId="0" applyNumberFormat="1" applyFont="1" applyFill="1" applyBorder="1" applyAlignment="1" applyProtection="1">
      <alignment vertical="center" wrapText="1"/>
      <protection locked="0"/>
    </xf>
    <xf numFmtId="173" fontId="9" fillId="2" borderId="3" xfId="0" applyNumberFormat="1" applyFont="1" applyFill="1" applyBorder="1" applyAlignment="1">
      <alignment vertical="center" wrapText="1"/>
    </xf>
    <xf numFmtId="173" fontId="6" fillId="0" borderId="7" xfId="0" applyNumberFormat="1" applyFont="1" applyFill="1" applyBorder="1" applyAlignment="1">
      <alignment vertical="center" wrapText="1"/>
    </xf>
    <xf numFmtId="0" fontId="6" fillId="0" borderId="1" xfId="0" applyFont="1" applyBorder="1" applyAlignment="1">
      <alignment vertical="center"/>
    </xf>
    <xf numFmtId="0" fontId="19" fillId="0" borderId="1" xfId="0" applyFont="1" applyBorder="1" applyAlignment="1">
      <alignment horizontal="left" vertical="center" wrapText="1" readingOrder="1"/>
    </xf>
    <xf numFmtId="0" fontId="19" fillId="0" borderId="1" xfId="0" applyFont="1" applyBorder="1" applyAlignment="1">
      <alignment horizontal="center" vertical="center" wrapText="1" readingOrder="1"/>
    </xf>
    <xf numFmtId="172" fontId="9" fillId="0" borderId="1" xfId="0" applyNumberFormat="1" applyFont="1" applyFill="1" applyBorder="1" applyAlignment="1">
      <alignment vertical="center"/>
    </xf>
    <xf numFmtId="0" fontId="6" fillId="0" borderId="7" xfId="0" applyFont="1" applyBorder="1" applyAlignment="1">
      <alignment vertical="center"/>
    </xf>
    <xf numFmtId="0" fontId="19" fillId="0" borderId="7" xfId="0" applyFont="1" applyBorder="1" applyAlignment="1">
      <alignment horizontal="left" vertical="center" wrapText="1" readingOrder="1"/>
    </xf>
    <xf numFmtId="0" fontId="19" fillId="0" borderId="7" xfId="0" applyFont="1" applyBorder="1" applyAlignment="1">
      <alignment horizontal="center" vertical="center" wrapText="1" readingOrder="1"/>
    </xf>
    <xf numFmtId="172" fontId="9" fillId="0" borderId="7" xfId="0" applyNumberFormat="1" applyFont="1" applyFill="1" applyBorder="1" applyAlignment="1">
      <alignment vertical="center"/>
    </xf>
    <xf numFmtId="175" fontId="6" fillId="0" borderId="7" xfId="0" applyNumberFormat="1" applyFont="1" applyFill="1" applyBorder="1" applyAlignment="1">
      <alignment vertical="center" wrapText="1"/>
    </xf>
    <xf numFmtId="0" fontId="0" fillId="0" borderId="19" xfId="0" applyBorder="1" applyAlignment="1">
      <alignment wrapText="1"/>
    </xf>
    <xf numFmtId="176" fontId="22" fillId="0" borderId="0" xfId="0" applyNumberFormat="1" applyFont="1" applyBorder="1" applyAlignment="1">
      <alignment horizontal="right" vertical="center" wrapText="1"/>
    </xf>
    <xf numFmtId="177" fontId="22" fillId="0" borderId="0" xfId="0" applyNumberFormat="1" applyFont="1" applyFill="1" applyBorder="1" applyAlignment="1">
      <alignment horizontal="right" vertical="center" wrapText="1"/>
    </xf>
    <xf numFmtId="0" fontId="0" fillId="0" borderId="20" xfId="0" applyBorder="1" applyAlignment="1">
      <alignment wrapText="1"/>
    </xf>
    <xf numFmtId="0" fontId="0" fillId="0" borderId="0" xfId="0" applyAlignment="1">
      <alignment wrapText="1"/>
    </xf>
    <xf numFmtId="0" fontId="6" fillId="5" borderId="3" xfId="0" applyFont="1" applyFill="1" applyBorder="1" applyAlignment="1">
      <alignment vertical="center" wrapText="1"/>
    </xf>
    <xf numFmtId="3" fontId="6" fillId="5" borderId="3" xfId="0" applyNumberFormat="1" applyFont="1" applyFill="1" applyBorder="1" applyAlignment="1">
      <alignment horizontal="center" vertical="center" wrapText="1"/>
    </xf>
    <xf numFmtId="0" fontId="6" fillId="5" borderId="28" xfId="0" applyFont="1" applyFill="1" applyBorder="1" applyAlignment="1">
      <alignment vertical="center" wrapText="1"/>
    </xf>
    <xf numFmtId="0" fontId="6" fillId="5" borderId="10" xfId="0" applyFont="1" applyFill="1" applyBorder="1" applyAlignment="1">
      <alignment wrapText="1"/>
    </xf>
    <xf numFmtId="170" fontId="5" fillId="5" borderId="1" xfId="0" quotePrefix="1" applyNumberFormat="1" applyFont="1" applyFill="1" applyBorder="1" applyAlignment="1" applyProtection="1">
      <alignment horizontal="center" vertical="center" wrapText="1" shrinkToFit="1"/>
      <protection locked="0"/>
    </xf>
    <xf numFmtId="0" fontId="19" fillId="5" borderId="21" xfId="0" applyFont="1" applyFill="1" applyBorder="1" applyAlignment="1">
      <alignment horizontal="left" vertical="center" wrapText="1"/>
    </xf>
    <xf numFmtId="0" fontId="19" fillId="5" borderId="21" xfId="0" applyFont="1" applyFill="1" applyBorder="1" applyAlignment="1">
      <alignment horizontal="center" vertical="center" wrapText="1"/>
    </xf>
    <xf numFmtId="3" fontId="5" fillId="5" borderId="1" xfId="1" applyNumberFormat="1" applyFont="1" applyFill="1" applyBorder="1" applyAlignment="1" applyProtection="1">
      <alignment horizontal="center" vertical="center" wrapText="1"/>
      <protection locked="0"/>
    </xf>
    <xf numFmtId="175" fontId="6" fillId="5" borderId="1" xfId="0" applyNumberFormat="1" applyFont="1" applyFill="1" applyBorder="1" applyAlignment="1">
      <alignment vertical="center" wrapText="1"/>
    </xf>
    <xf numFmtId="172" fontId="6" fillId="5" borderId="1" xfId="0" applyNumberFormat="1" applyFont="1" applyFill="1" applyBorder="1" applyAlignment="1">
      <alignment vertical="center" wrapText="1"/>
    </xf>
    <xf numFmtId="172" fontId="9" fillId="5" borderId="11" xfId="0" applyNumberFormat="1" applyFont="1" applyFill="1" applyBorder="1" applyAlignment="1">
      <alignment vertical="center" wrapText="1"/>
    </xf>
    <xf numFmtId="3" fontId="6" fillId="5" borderId="1" xfId="1" applyNumberFormat="1" applyFont="1" applyFill="1" applyBorder="1" applyAlignment="1" applyProtection="1">
      <alignment horizontal="center" vertical="center" wrapText="1"/>
      <protection locked="0"/>
    </xf>
    <xf numFmtId="0" fontId="6" fillId="5" borderId="8" xfId="0" applyFont="1" applyFill="1" applyBorder="1" applyAlignment="1">
      <alignment wrapText="1"/>
    </xf>
    <xf numFmtId="0" fontId="19" fillId="5" borderId="22" xfId="0" applyFont="1" applyFill="1" applyBorder="1" applyAlignment="1">
      <alignment horizontal="center" vertical="center" wrapText="1"/>
    </xf>
    <xf numFmtId="172" fontId="6" fillId="5" borderId="3" xfId="0" applyNumberFormat="1" applyFont="1" applyFill="1" applyBorder="1" applyAlignment="1">
      <alignment vertical="center" wrapText="1"/>
    </xf>
    <xf numFmtId="169" fontId="5" fillId="5" borderId="3" xfId="0" quotePrefix="1" applyNumberFormat="1" applyFont="1" applyFill="1" applyBorder="1" applyAlignment="1" applyProtection="1">
      <alignment horizontal="center" vertical="center" wrapText="1" shrinkToFit="1"/>
      <protection locked="0"/>
    </xf>
    <xf numFmtId="172" fontId="6" fillId="5" borderId="11" xfId="0" applyNumberFormat="1" applyFont="1" applyFill="1" applyBorder="1" applyAlignment="1">
      <alignment vertical="center" wrapText="1"/>
    </xf>
    <xf numFmtId="0" fontId="0" fillId="0" borderId="0" xfId="0" applyBorder="1"/>
    <xf numFmtId="0" fontId="10" fillId="0" borderId="33"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18" fillId="9" borderId="17" xfId="0" applyFont="1" applyFill="1" applyBorder="1" applyAlignment="1">
      <alignment horizontal="right" vertical="center"/>
    </xf>
    <xf numFmtId="0" fontId="18" fillId="9" borderId="2" xfId="0" applyFont="1" applyFill="1" applyBorder="1" applyAlignment="1">
      <alignment horizontal="right" vertical="center"/>
    </xf>
    <xf numFmtId="0" fontId="18" fillId="9" borderId="18" xfId="0" applyFont="1" applyFill="1" applyBorder="1" applyAlignment="1">
      <alignment horizontal="right" vertical="center"/>
    </xf>
    <xf numFmtId="0" fontId="17" fillId="0" borderId="0" xfId="0" applyFont="1" applyFill="1" applyBorder="1" applyAlignment="1">
      <alignment horizontal="center" vertical="center"/>
    </xf>
    <xf numFmtId="0" fontId="30" fillId="0" borderId="0" xfId="0" applyFont="1" applyBorder="1" applyAlignment="1">
      <alignment horizontal="center" vertical="center"/>
    </xf>
    <xf numFmtId="0" fontId="26" fillId="0" borderId="15" xfId="7" applyFont="1" applyBorder="1" applyAlignment="1" applyProtection="1">
      <alignment horizontal="left" vertical="top"/>
      <protection hidden="1"/>
    </xf>
    <xf numFmtId="0" fontId="26" fillId="0" borderId="16" xfId="7" applyFont="1" applyBorder="1" applyAlignment="1" applyProtection="1">
      <alignment horizontal="left" vertical="top"/>
      <protection hidden="1"/>
    </xf>
    <xf numFmtId="0" fontId="22" fillId="0" borderId="3" xfId="0" applyFont="1" applyBorder="1" applyAlignment="1" applyProtection="1">
      <alignment horizontal="left" vertical="center"/>
      <protection hidden="1"/>
    </xf>
    <xf numFmtId="0" fontId="22" fillId="0" borderId="1" xfId="0" applyFont="1" applyBorder="1" applyAlignment="1" applyProtection="1">
      <alignment horizontal="left" vertical="center"/>
      <protection hidden="1"/>
    </xf>
    <xf numFmtId="0" fontId="22" fillId="0" borderId="3" xfId="0" applyFont="1" applyBorder="1" applyAlignment="1" applyProtection="1">
      <alignment horizontal="left" vertical="center" wrapText="1"/>
      <protection hidden="1"/>
    </xf>
    <xf numFmtId="0" fontId="22" fillId="0" borderId="9" xfId="0" applyFont="1" applyBorder="1" applyAlignment="1" applyProtection="1">
      <alignment horizontal="left" vertical="center" wrapText="1"/>
      <protection hidden="1"/>
    </xf>
    <xf numFmtId="0" fontId="22" fillId="0" borderId="11" xfId="0" applyFont="1" applyBorder="1" applyAlignment="1" applyProtection="1">
      <alignment horizontal="left" vertical="center"/>
      <protection hidden="1"/>
    </xf>
    <xf numFmtId="0" fontId="22" fillId="0" borderId="1" xfId="0" applyFont="1" applyBorder="1" applyAlignment="1" applyProtection="1">
      <alignment horizontal="left"/>
      <protection hidden="1"/>
    </xf>
    <xf numFmtId="0" fontId="22" fillId="0" borderId="11" xfId="0" applyFont="1" applyBorder="1" applyAlignment="1" applyProtection="1">
      <alignment horizontal="left"/>
      <protection hidden="1"/>
    </xf>
    <xf numFmtId="0" fontId="22" fillId="12" borderId="4" xfId="0" applyFont="1" applyFill="1" applyBorder="1" applyAlignment="1" applyProtection="1">
      <alignment horizontal="left" vertical="center" wrapText="1"/>
      <protection hidden="1"/>
    </xf>
    <xf numFmtId="0" fontId="22" fillId="12" borderId="5" xfId="0" applyFont="1" applyFill="1" applyBorder="1" applyAlignment="1" applyProtection="1">
      <alignment horizontal="left" vertical="center" wrapText="1"/>
      <protection hidden="1"/>
    </xf>
    <xf numFmtId="0" fontId="22" fillId="0" borderId="8" xfId="0" applyFont="1" applyBorder="1" applyAlignment="1" applyProtection="1">
      <alignment horizontal="left" vertical="center"/>
      <protection hidden="1"/>
    </xf>
    <xf numFmtId="0" fontId="22" fillId="0" borderId="10" xfId="0" applyFont="1" applyBorder="1" applyAlignment="1" applyProtection="1">
      <alignment horizontal="left" vertical="center" wrapText="1"/>
      <protection hidden="1"/>
    </xf>
    <xf numFmtId="0" fontId="22" fillId="0" borderId="1" xfId="0" applyFont="1" applyBorder="1" applyAlignment="1" applyProtection="1">
      <alignment horizontal="left" vertical="center" wrapText="1"/>
      <protection hidden="1"/>
    </xf>
    <xf numFmtId="0" fontId="24" fillId="0" borderId="3" xfId="0" applyFont="1" applyBorder="1" applyAlignment="1">
      <alignment horizontal="left" vertical="center"/>
    </xf>
    <xf numFmtId="0" fontId="22" fillId="0" borderId="10" xfId="0" applyFont="1" applyBorder="1" applyAlignment="1" applyProtection="1">
      <alignment horizontal="left" vertical="center"/>
      <protection hidden="1"/>
    </xf>
    <xf numFmtId="0" fontId="24" fillId="0" borderId="1" xfId="0" applyFont="1" applyBorder="1" applyAlignment="1">
      <alignment horizontal="left" vertical="center"/>
    </xf>
    <xf numFmtId="0" fontId="27" fillId="0" borderId="1" xfId="0" applyFont="1" applyBorder="1" applyAlignment="1">
      <alignment horizontal="left" vertical="center"/>
    </xf>
    <xf numFmtId="0" fontId="27" fillId="0" borderId="15" xfId="0" applyFont="1" applyBorder="1" applyAlignment="1">
      <alignment horizontal="left" vertical="center"/>
    </xf>
    <xf numFmtId="0" fontId="22" fillId="0" borderId="14" xfId="0" applyFont="1" applyBorder="1" applyAlignment="1" applyProtection="1">
      <alignment horizontal="left" vertical="center"/>
      <protection hidden="1"/>
    </xf>
    <xf numFmtId="0" fontId="22" fillId="0" borderId="15" xfId="0" applyFont="1" applyBorder="1" applyAlignment="1" applyProtection="1">
      <alignment horizontal="left" vertical="center"/>
      <protection hidden="1"/>
    </xf>
    <xf numFmtId="0" fontId="22" fillId="0" borderId="1" xfId="0" applyFont="1" applyFill="1" applyBorder="1" applyAlignment="1" applyProtection="1">
      <alignment horizontal="left" vertical="center"/>
      <protection hidden="1"/>
    </xf>
    <xf numFmtId="0" fontId="22" fillId="0" borderId="15" xfId="0" applyFont="1" applyFill="1" applyBorder="1" applyAlignment="1" applyProtection="1">
      <alignment horizontal="left" vertical="center"/>
      <protection hidden="1"/>
    </xf>
    <xf numFmtId="0" fontId="23" fillId="12" borderId="5" xfId="0" applyFont="1" applyFill="1" applyBorder="1" applyAlignment="1">
      <alignment horizontal="left" vertical="center" wrapText="1"/>
    </xf>
    <xf numFmtId="0" fontId="23" fillId="12" borderId="6" xfId="0" applyFont="1" applyFill="1" applyBorder="1" applyAlignment="1">
      <alignment horizontal="left" vertical="center" wrapText="1"/>
    </xf>
    <xf numFmtId="0" fontId="22" fillId="0" borderId="8" xfId="0" applyFont="1" applyBorder="1" applyAlignment="1" applyProtection="1">
      <alignment horizontal="left" vertical="center" wrapText="1"/>
      <protection hidden="1"/>
    </xf>
    <xf numFmtId="0" fontId="24" fillId="0" borderId="3" xfId="0" applyFont="1" applyBorder="1" applyAlignment="1">
      <alignment horizontal="left" vertical="center" wrapText="1"/>
    </xf>
    <xf numFmtId="0" fontId="18" fillId="9" borderId="17" xfId="0" applyFont="1" applyFill="1" applyBorder="1" applyAlignment="1">
      <alignment horizontal="right" vertical="center" wrapText="1"/>
    </xf>
    <xf numFmtId="0" fontId="18" fillId="9" borderId="2" xfId="0" applyFont="1" applyFill="1" applyBorder="1" applyAlignment="1">
      <alignment horizontal="right" vertical="center" wrapText="1"/>
    </xf>
    <xf numFmtId="0" fontId="18" fillId="9" borderId="18" xfId="0" applyFont="1" applyFill="1" applyBorder="1" applyAlignment="1">
      <alignment horizontal="right" vertical="center" wrapText="1"/>
    </xf>
    <xf numFmtId="0" fontId="10" fillId="0" borderId="33" xfId="0" applyFont="1" applyBorder="1" applyAlignment="1">
      <alignment horizontal="center" wrapText="1"/>
    </xf>
    <xf numFmtId="0" fontId="10" fillId="0" borderId="34" xfId="0" applyFont="1" applyBorder="1" applyAlignment="1">
      <alignment horizontal="center" wrapText="1"/>
    </xf>
    <xf numFmtId="0" fontId="10" fillId="0" borderId="35" xfId="0" applyFont="1" applyBorder="1" applyAlignment="1">
      <alignment horizontal="center" wrapText="1"/>
    </xf>
    <xf numFmtId="0" fontId="24" fillId="0" borderId="1" xfId="0" applyFont="1" applyBorder="1" applyAlignment="1">
      <alignment horizontal="left" vertical="center" wrapText="1"/>
    </xf>
    <xf numFmtId="0" fontId="22" fillId="0" borderId="1" xfId="0" applyFont="1" applyBorder="1" applyAlignment="1" applyProtection="1">
      <alignment horizontal="left" wrapText="1"/>
      <protection hidden="1"/>
    </xf>
    <xf numFmtId="0" fontId="22" fillId="0" borderId="11" xfId="0" applyFont="1" applyBorder="1" applyAlignment="1" applyProtection="1">
      <alignment horizontal="left" wrapText="1"/>
      <protection hidden="1"/>
    </xf>
    <xf numFmtId="0" fontId="22" fillId="0" borderId="14" xfId="0" applyFont="1" applyBorder="1" applyAlignment="1" applyProtection="1">
      <alignment horizontal="left" vertical="center" wrapText="1"/>
      <protection hidden="1"/>
    </xf>
    <xf numFmtId="0" fontId="22" fillId="0" borderId="15" xfId="0" applyFont="1" applyBorder="1" applyAlignment="1" applyProtection="1">
      <alignment horizontal="left" vertical="center" wrapText="1"/>
      <protection hidden="1"/>
    </xf>
    <xf numFmtId="0" fontId="27" fillId="0" borderId="1" xfId="0" applyFont="1" applyBorder="1" applyAlignment="1">
      <alignment horizontal="left" vertical="center" wrapText="1"/>
    </xf>
    <xf numFmtId="0" fontId="27" fillId="0" borderId="15" xfId="0" applyFont="1" applyBorder="1" applyAlignment="1">
      <alignment horizontal="left" vertical="center" wrapText="1"/>
    </xf>
    <xf numFmtId="0" fontId="22" fillId="0" borderId="1" xfId="0" applyFont="1" applyFill="1" applyBorder="1" applyAlignment="1" applyProtection="1">
      <alignment horizontal="left" vertical="center" wrapText="1"/>
      <protection hidden="1"/>
    </xf>
    <xf numFmtId="0" fontId="22" fillId="0" borderId="15" xfId="0" applyFont="1" applyFill="1" applyBorder="1" applyAlignment="1" applyProtection="1">
      <alignment horizontal="left" vertical="center" wrapText="1"/>
      <protection hidden="1"/>
    </xf>
    <xf numFmtId="0" fontId="26" fillId="0" borderId="15" xfId="7" applyFont="1" applyBorder="1" applyAlignment="1" applyProtection="1">
      <alignment horizontal="left" vertical="top" wrapText="1"/>
      <protection hidden="1"/>
    </xf>
    <xf numFmtId="0" fontId="26" fillId="0" borderId="16" xfId="7" applyFont="1" applyBorder="1" applyAlignment="1" applyProtection="1">
      <alignment horizontal="left" vertical="top" wrapText="1"/>
      <protection hidden="1"/>
    </xf>
    <xf numFmtId="0" fontId="22" fillId="0" borderId="11" xfId="0" applyFont="1" applyBorder="1" applyAlignment="1" applyProtection="1">
      <alignment horizontal="left" vertical="center" wrapText="1"/>
      <protection hidden="1"/>
    </xf>
    <xf numFmtId="0" fontId="28" fillId="0" borderId="0" xfId="0" applyFont="1" applyAlignment="1">
      <alignment horizontal="center" vertical="center"/>
    </xf>
    <xf numFmtId="0" fontId="28" fillId="0" borderId="20" xfId="0" applyFont="1" applyBorder="1" applyAlignment="1">
      <alignment horizontal="center" vertical="center"/>
    </xf>
    <xf numFmtId="0" fontId="3" fillId="10" borderId="44" xfId="0" applyFont="1" applyFill="1" applyBorder="1" applyAlignment="1" applyProtection="1">
      <alignment horizontal="right" vertical="center"/>
      <protection locked="0"/>
    </xf>
    <xf numFmtId="0" fontId="3" fillId="10" borderId="45" xfId="0" applyFont="1" applyFill="1" applyBorder="1" applyAlignment="1" applyProtection="1">
      <alignment horizontal="right" vertical="center"/>
      <protection locked="0"/>
    </xf>
    <xf numFmtId="0" fontId="3" fillId="10" borderId="46" xfId="0" applyFont="1" applyFill="1" applyBorder="1" applyAlignment="1" applyProtection="1">
      <alignment horizontal="right" vertical="center"/>
      <protection locked="0"/>
    </xf>
    <xf numFmtId="0" fontId="13" fillId="11" borderId="17" xfId="0" applyFont="1" applyFill="1" applyBorder="1" applyAlignment="1" applyProtection="1">
      <alignment horizontal="right" vertical="center"/>
      <protection locked="0"/>
    </xf>
    <xf numFmtId="0" fontId="13" fillId="11" borderId="2" xfId="0" applyFont="1" applyFill="1" applyBorder="1" applyAlignment="1" applyProtection="1">
      <alignment horizontal="right" vertical="center"/>
      <protection locked="0"/>
    </xf>
    <xf numFmtId="0" fontId="13" fillId="11" borderId="18" xfId="0" applyFont="1" applyFill="1" applyBorder="1" applyAlignment="1" applyProtection="1">
      <alignment horizontal="right" vertical="center"/>
      <protection locked="0"/>
    </xf>
    <xf numFmtId="49" fontId="3" fillId="10" borderId="38" xfId="0" applyNumberFormat="1" applyFont="1" applyFill="1" applyBorder="1" applyAlignment="1" applyProtection="1">
      <alignment horizontal="right" vertical="center"/>
      <protection locked="0"/>
    </xf>
    <xf numFmtId="49" fontId="3" fillId="10" borderId="39" xfId="0" applyNumberFormat="1" applyFont="1" applyFill="1" applyBorder="1" applyAlignment="1" applyProtection="1">
      <alignment horizontal="right" vertical="center"/>
      <protection locked="0"/>
    </xf>
    <xf numFmtId="49" fontId="3" fillId="10" borderId="40" xfId="0" applyNumberFormat="1" applyFont="1" applyFill="1" applyBorder="1" applyAlignment="1" applyProtection="1">
      <alignment horizontal="right" vertical="center"/>
      <protection locked="0"/>
    </xf>
    <xf numFmtId="49" fontId="3" fillId="10" borderId="43" xfId="0" applyNumberFormat="1" applyFont="1" applyFill="1" applyBorder="1" applyAlignment="1" applyProtection="1">
      <alignment horizontal="right" vertical="center"/>
      <protection locked="0"/>
    </xf>
    <xf numFmtId="49" fontId="3" fillId="10" borderId="36" xfId="0" applyNumberFormat="1" applyFont="1" applyFill="1" applyBorder="1" applyAlignment="1" applyProtection="1">
      <alignment horizontal="right" vertical="center"/>
      <protection locked="0"/>
    </xf>
    <xf numFmtId="49" fontId="3" fillId="10" borderId="37" xfId="0" applyNumberFormat="1" applyFont="1" applyFill="1" applyBorder="1" applyAlignment="1" applyProtection="1">
      <alignment horizontal="right" vertical="center"/>
      <protection locked="0"/>
    </xf>
    <xf numFmtId="0" fontId="3" fillId="10" borderId="43" xfId="0" applyFont="1" applyFill="1" applyBorder="1" applyAlignment="1" applyProtection="1">
      <alignment horizontal="right" vertical="center"/>
      <protection locked="0"/>
    </xf>
    <xf numFmtId="0" fontId="3" fillId="10" borderId="36" xfId="0" applyFont="1" applyFill="1" applyBorder="1" applyAlignment="1" applyProtection="1">
      <alignment horizontal="right" vertical="center"/>
      <protection locked="0"/>
    </xf>
    <xf numFmtId="0" fontId="3" fillId="10" borderId="37" xfId="0" applyFont="1" applyFill="1" applyBorder="1" applyAlignment="1" applyProtection="1">
      <alignment horizontal="right" vertical="center"/>
      <protection locked="0"/>
    </xf>
  </cellXfs>
  <cellStyles count="8">
    <cellStyle name="Comma [0] 2" xfId="4"/>
    <cellStyle name="Hipervínculo" xfId="7" builtinId="8"/>
    <cellStyle name="Millares" xfId="1" builtinId="3"/>
    <cellStyle name="Moneda" xfId="2" builtinId="4"/>
    <cellStyle name="Normal" xfId="0" builtinId="0"/>
    <cellStyle name="Normal 2 2" xfId="5"/>
    <cellStyle name="Normal 3" xfId="3"/>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223273</xdr:colOff>
      <xdr:row>0</xdr:row>
      <xdr:rowOff>202299</xdr:rowOff>
    </xdr:from>
    <xdr:to>
      <xdr:col>7</xdr:col>
      <xdr:colOff>971550</xdr:colOff>
      <xdr:row>2</xdr:row>
      <xdr:rowOff>276224</xdr:rowOff>
    </xdr:to>
    <xdr:sp macro="" textlink="">
      <xdr:nvSpPr>
        <xdr:cNvPr id="4" name="CuadroTexto 3"/>
        <xdr:cNvSpPr txBox="1"/>
      </xdr:nvSpPr>
      <xdr:spPr>
        <a:xfrm>
          <a:off x="6843148" y="202299"/>
          <a:ext cx="1796027" cy="912125"/>
        </a:xfrm>
        <a:prstGeom prst="rect">
          <a:avLst/>
        </a:prstGeom>
        <a:solidFill>
          <a:schemeClr val="lt1"/>
        </a:solidFill>
        <a:ln w="15875" cmpd="sng">
          <a:solidFill>
            <a:schemeClr val="lt1">
              <a:shade val="50000"/>
            </a:schemeClr>
          </a:solidFill>
          <a:prstDash val="lg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Arial Narrow" panose="020B0606020202030204" pitchFamily="34" charset="0"/>
            </a:rPr>
            <a:t>LOG</a:t>
          </a:r>
          <a:r>
            <a:rPr lang="es-CO" sz="1200" baseline="0">
              <a:latin typeface="Arial Narrow" panose="020B0606020202030204" pitchFamily="34" charset="0"/>
            </a:rPr>
            <a:t>O DE </a:t>
          </a:r>
        </a:p>
        <a:p>
          <a:pPr algn="ctr"/>
          <a:r>
            <a:rPr lang="es-CO" sz="1200" baseline="0">
              <a:latin typeface="Arial Narrow" panose="020B0606020202030204" pitchFamily="34" charset="0"/>
            </a:rPr>
            <a:t>LA EMPRESA</a:t>
          </a:r>
          <a:endParaRPr lang="es-CO" sz="1200">
            <a:latin typeface="Arial Narrow" panose="020B0606020202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32773</xdr:colOff>
      <xdr:row>0</xdr:row>
      <xdr:rowOff>173724</xdr:rowOff>
    </xdr:from>
    <xdr:to>
      <xdr:col>7</xdr:col>
      <xdr:colOff>781050</xdr:colOff>
      <xdr:row>2</xdr:row>
      <xdr:rowOff>247649</xdr:rowOff>
    </xdr:to>
    <xdr:sp macro="" textlink="">
      <xdr:nvSpPr>
        <xdr:cNvPr id="3" name="CuadroTexto 2"/>
        <xdr:cNvSpPr txBox="1"/>
      </xdr:nvSpPr>
      <xdr:spPr>
        <a:xfrm>
          <a:off x="6614548" y="173724"/>
          <a:ext cx="1796027" cy="912125"/>
        </a:xfrm>
        <a:prstGeom prst="rect">
          <a:avLst/>
        </a:prstGeom>
        <a:solidFill>
          <a:schemeClr val="lt1"/>
        </a:solidFill>
        <a:ln w="15875" cmpd="sng">
          <a:solidFill>
            <a:schemeClr val="lt1">
              <a:shade val="50000"/>
            </a:schemeClr>
          </a:solidFill>
          <a:prstDash val="lg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Arial Narrow" panose="020B0606020202030204" pitchFamily="34" charset="0"/>
            </a:rPr>
            <a:t>LOG</a:t>
          </a:r>
          <a:r>
            <a:rPr lang="es-CO" sz="1200" baseline="0">
              <a:latin typeface="Arial Narrow" panose="020B0606020202030204" pitchFamily="34" charset="0"/>
            </a:rPr>
            <a:t>O DE </a:t>
          </a:r>
        </a:p>
        <a:p>
          <a:pPr algn="ctr"/>
          <a:r>
            <a:rPr lang="es-CO" sz="1200" baseline="0">
              <a:latin typeface="Arial Narrow" panose="020B0606020202030204" pitchFamily="34" charset="0"/>
            </a:rPr>
            <a:t>LA EMPRESA</a:t>
          </a:r>
          <a:endParaRPr lang="es-CO" sz="1200">
            <a:latin typeface="Arial Narrow" panose="020B060602020203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32773</xdr:colOff>
      <xdr:row>0</xdr:row>
      <xdr:rowOff>173724</xdr:rowOff>
    </xdr:from>
    <xdr:to>
      <xdr:col>7</xdr:col>
      <xdr:colOff>781050</xdr:colOff>
      <xdr:row>2</xdr:row>
      <xdr:rowOff>247649</xdr:rowOff>
    </xdr:to>
    <xdr:sp macro="" textlink="">
      <xdr:nvSpPr>
        <xdr:cNvPr id="5" name="CuadroTexto 4"/>
        <xdr:cNvSpPr txBox="1"/>
      </xdr:nvSpPr>
      <xdr:spPr>
        <a:xfrm>
          <a:off x="6652648" y="173724"/>
          <a:ext cx="1796027" cy="569225"/>
        </a:xfrm>
        <a:prstGeom prst="rect">
          <a:avLst/>
        </a:prstGeom>
        <a:solidFill>
          <a:schemeClr val="lt1"/>
        </a:solidFill>
        <a:ln w="15875" cmpd="sng">
          <a:solidFill>
            <a:schemeClr val="lt1">
              <a:shade val="50000"/>
            </a:schemeClr>
          </a:solidFill>
          <a:prstDash val="lg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Arial Narrow" panose="020B0606020202030204" pitchFamily="34" charset="0"/>
            </a:rPr>
            <a:t>LOG</a:t>
          </a:r>
          <a:r>
            <a:rPr lang="es-CO" sz="1200" baseline="0">
              <a:latin typeface="Arial Narrow" panose="020B0606020202030204" pitchFamily="34" charset="0"/>
            </a:rPr>
            <a:t>O DE </a:t>
          </a:r>
        </a:p>
        <a:p>
          <a:pPr algn="ctr"/>
          <a:r>
            <a:rPr lang="es-CO" sz="1200" baseline="0">
              <a:latin typeface="Arial Narrow" panose="020B0606020202030204" pitchFamily="34" charset="0"/>
            </a:rPr>
            <a:t>LA EMPRESA</a:t>
          </a:r>
          <a:endParaRPr lang="es-CO" sz="1200">
            <a:latin typeface="Arial Narrow" panose="020B060602020203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514350</xdr:colOff>
      <xdr:row>0</xdr:row>
      <xdr:rowOff>49899</xdr:rowOff>
    </xdr:from>
    <xdr:to>
      <xdr:col>7</xdr:col>
      <xdr:colOff>876300</xdr:colOff>
      <xdr:row>2</xdr:row>
      <xdr:rowOff>123824</xdr:rowOff>
    </xdr:to>
    <xdr:sp macro="" textlink="">
      <xdr:nvSpPr>
        <xdr:cNvPr id="3" name="CuadroTexto 2"/>
        <xdr:cNvSpPr txBox="1"/>
      </xdr:nvSpPr>
      <xdr:spPr>
        <a:xfrm>
          <a:off x="6086475" y="49899"/>
          <a:ext cx="1638300" cy="569225"/>
        </a:xfrm>
        <a:prstGeom prst="rect">
          <a:avLst/>
        </a:prstGeom>
        <a:solidFill>
          <a:schemeClr val="lt1"/>
        </a:solidFill>
        <a:ln w="15875" cmpd="sng">
          <a:solidFill>
            <a:schemeClr val="lt1">
              <a:shade val="50000"/>
            </a:schemeClr>
          </a:solidFill>
          <a:prstDash val="lg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Arial Narrow" panose="020B0606020202030204" pitchFamily="34" charset="0"/>
            </a:rPr>
            <a:t>LOG</a:t>
          </a:r>
          <a:r>
            <a:rPr lang="es-CO" sz="1200" baseline="0">
              <a:latin typeface="Arial Narrow" panose="020B0606020202030204" pitchFamily="34" charset="0"/>
            </a:rPr>
            <a:t>O DE </a:t>
          </a:r>
        </a:p>
        <a:p>
          <a:pPr algn="ctr"/>
          <a:r>
            <a:rPr lang="es-CO" sz="1200" baseline="0">
              <a:latin typeface="Arial Narrow" panose="020B0606020202030204" pitchFamily="34" charset="0"/>
            </a:rPr>
            <a:t>LA EMPRESA</a:t>
          </a:r>
          <a:endParaRPr lang="es-CO" sz="1200">
            <a:latin typeface="Arial Narrow" panose="020B060602020203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planfisica_pal@unal.edu.co"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ofplanfisica_pal@unal.edu.co"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ofplanfisica_pal@unal.edu.co"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ofplanfisica_pal@unal.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2"/>
  <sheetViews>
    <sheetView view="pageBreakPreview" topLeftCell="A442" zoomScaleNormal="100" zoomScaleSheetLayoutView="100" workbookViewId="0">
      <selection activeCell="C49" sqref="C49"/>
    </sheetView>
  </sheetViews>
  <sheetFormatPr baseColWidth="10" defaultRowHeight="15" x14ac:dyDescent="0.25"/>
  <cols>
    <col min="1" max="1" width="6.7109375" customWidth="1"/>
    <col min="2" max="2" width="6.7109375" style="3" customWidth="1"/>
    <col min="3" max="3" width="54.7109375" style="2" customWidth="1"/>
    <col min="4" max="4" width="6.7109375" style="1" customWidth="1"/>
    <col min="5" max="5" width="8.7109375" style="145" customWidth="1"/>
    <col min="6" max="6" width="15.7109375" style="4" customWidth="1"/>
    <col min="7" max="7" width="15.7109375" customWidth="1"/>
    <col min="8" max="8" width="16.7109375" customWidth="1"/>
  </cols>
  <sheetData>
    <row r="1" spans="1:8" ht="33" customHeight="1" x14ac:dyDescent="0.25">
      <c r="A1" s="290" t="s">
        <v>968</v>
      </c>
      <c r="B1" s="290"/>
      <c r="C1" s="290"/>
      <c r="D1" s="290"/>
      <c r="E1" s="290"/>
      <c r="F1" s="290"/>
      <c r="G1" s="290"/>
      <c r="H1" s="290"/>
    </row>
    <row r="2" spans="1:8" ht="33" customHeight="1" x14ac:dyDescent="0.25">
      <c r="A2" s="290" t="s">
        <v>733</v>
      </c>
      <c r="B2" s="290"/>
      <c r="C2" s="290"/>
      <c r="D2" s="290"/>
      <c r="E2" s="290"/>
      <c r="F2" s="290"/>
      <c r="G2" s="290"/>
      <c r="H2" s="290"/>
    </row>
    <row r="3" spans="1:8" ht="24" customHeight="1" x14ac:dyDescent="0.25">
      <c r="A3" s="290" t="s">
        <v>969</v>
      </c>
      <c r="B3" s="290"/>
      <c r="C3" s="290"/>
      <c r="D3" s="290"/>
      <c r="E3" s="290"/>
      <c r="F3" s="290"/>
      <c r="G3" s="290"/>
      <c r="H3" s="290"/>
    </row>
    <row r="4" spans="1:8" ht="20.100000000000001" customHeight="1" thickBot="1" x14ac:dyDescent="0.3">
      <c r="A4" s="282"/>
      <c r="B4" s="289"/>
      <c r="C4" s="289"/>
      <c r="D4" s="75"/>
      <c r="E4" s="117"/>
      <c r="F4" s="75"/>
      <c r="G4" s="75"/>
      <c r="H4" s="282"/>
    </row>
    <row r="5" spans="1:8" ht="40.5" customHeight="1" thickBot="1" x14ac:dyDescent="0.3">
      <c r="A5" s="300" t="s">
        <v>970</v>
      </c>
      <c r="B5" s="301"/>
      <c r="C5" s="314" t="s">
        <v>1341</v>
      </c>
      <c r="D5" s="314"/>
      <c r="E5" s="314"/>
      <c r="F5" s="314"/>
      <c r="G5" s="314"/>
      <c r="H5" s="315"/>
    </row>
    <row r="6" spans="1:8" ht="28.5" customHeight="1" x14ac:dyDescent="0.25">
      <c r="A6" s="302" t="s">
        <v>971</v>
      </c>
      <c r="B6" s="293"/>
      <c r="C6" s="305"/>
      <c r="D6" s="305"/>
      <c r="E6" s="293" t="s">
        <v>972</v>
      </c>
      <c r="F6" s="293"/>
      <c r="G6" s="295" t="s">
        <v>0</v>
      </c>
      <c r="H6" s="296"/>
    </row>
    <row r="7" spans="1:8" ht="20.100000000000001" customHeight="1" x14ac:dyDescent="0.25">
      <c r="A7" s="303" t="s">
        <v>973</v>
      </c>
      <c r="B7" s="304"/>
      <c r="C7" s="307"/>
      <c r="D7" s="307"/>
      <c r="E7" s="294" t="s">
        <v>974</v>
      </c>
      <c r="F7" s="294"/>
      <c r="G7" s="294" t="s">
        <v>975</v>
      </c>
      <c r="H7" s="297"/>
    </row>
    <row r="8" spans="1:8" ht="20.100000000000001" customHeight="1" x14ac:dyDescent="0.25">
      <c r="A8" s="306" t="s">
        <v>974</v>
      </c>
      <c r="B8" s="294"/>
      <c r="C8" s="307"/>
      <c r="D8" s="307"/>
      <c r="E8" s="294" t="s">
        <v>976</v>
      </c>
      <c r="F8" s="294"/>
      <c r="G8" s="298" t="s">
        <v>977</v>
      </c>
      <c r="H8" s="299"/>
    </row>
    <row r="9" spans="1:8" ht="20.100000000000001" customHeight="1" x14ac:dyDescent="0.25">
      <c r="A9" s="306" t="s">
        <v>976</v>
      </c>
      <c r="B9" s="294"/>
      <c r="C9" s="307"/>
      <c r="D9" s="307"/>
      <c r="E9" s="294" t="s">
        <v>978</v>
      </c>
      <c r="F9" s="294"/>
      <c r="G9" s="298" t="s">
        <v>979</v>
      </c>
      <c r="H9" s="299"/>
    </row>
    <row r="10" spans="1:8" ht="20.100000000000001" customHeight="1" x14ac:dyDescent="0.25">
      <c r="A10" s="306" t="s">
        <v>980</v>
      </c>
      <c r="B10" s="294"/>
      <c r="C10" s="307"/>
      <c r="D10" s="307"/>
      <c r="E10" s="294" t="s">
        <v>980</v>
      </c>
      <c r="F10" s="294"/>
      <c r="G10" s="298" t="s">
        <v>981</v>
      </c>
      <c r="H10" s="299"/>
    </row>
    <row r="11" spans="1:8" ht="20.100000000000001" customHeight="1" x14ac:dyDescent="0.25">
      <c r="A11" s="303" t="s">
        <v>985</v>
      </c>
      <c r="B11" s="294"/>
      <c r="C11" s="308"/>
      <c r="D11" s="308"/>
      <c r="E11" s="312" t="s">
        <v>982</v>
      </c>
      <c r="F11" s="312"/>
      <c r="G11" s="298" t="s">
        <v>983</v>
      </c>
      <c r="H11" s="299"/>
    </row>
    <row r="12" spans="1:8" ht="20.100000000000001" customHeight="1" thickBot="1" x14ac:dyDescent="0.3">
      <c r="A12" s="310"/>
      <c r="B12" s="311"/>
      <c r="C12" s="309"/>
      <c r="D12" s="309"/>
      <c r="E12" s="313"/>
      <c r="F12" s="313"/>
      <c r="G12" s="291" t="s">
        <v>984</v>
      </c>
      <c r="H12" s="292"/>
    </row>
    <row r="13" spans="1:8" ht="10.5" customHeight="1" thickBot="1" x14ac:dyDescent="0.3">
      <c r="A13" s="76"/>
      <c r="B13" s="215"/>
      <c r="C13" s="215"/>
      <c r="D13" s="215"/>
      <c r="E13" s="215"/>
      <c r="F13" s="215"/>
      <c r="G13" s="216"/>
      <c r="H13" s="77"/>
    </row>
    <row r="14" spans="1:8" ht="15.95" customHeight="1" thickBot="1" x14ac:dyDescent="0.3">
      <c r="A14" s="217" t="s">
        <v>276</v>
      </c>
      <c r="B14" s="218" t="s">
        <v>1</v>
      </c>
      <c r="C14" s="219" t="s">
        <v>2</v>
      </c>
      <c r="D14" s="219" t="s">
        <v>732</v>
      </c>
      <c r="E14" s="220" t="s">
        <v>731</v>
      </c>
      <c r="F14" s="219" t="s">
        <v>729</v>
      </c>
      <c r="G14" s="221" t="s">
        <v>730</v>
      </c>
      <c r="H14" s="222" t="s">
        <v>277</v>
      </c>
    </row>
    <row r="15" spans="1:8" ht="15.95" customHeight="1" thickBot="1" x14ac:dyDescent="0.3">
      <c r="A15" s="41">
        <v>1</v>
      </c>
      <c r="B15" s="42"/>
      <c r="C15" s="43" t="s">
        <v>7</v>
      </c>
      <c r="D15" s="44"/>
      <c r="E15" s="118"/>
      <c r="F15" s="44"/>
      <c r="G15" s="58"/>
      <c r="H15" s="58"/>
    </row>
    <row r="16" spans="1:8" ht="15.95" customHeight="1" x14ac:dyDescent="0.25">
      <c r="A16" s="172"/>
      <c r="B16" s="173">
        <v>1.1000000000000001</v>
      </c>
      <c r="C16" s="188" t="s">
        <v>8</v>
      </c>
      <c r="D16" s="188"/>
      <c r="E16" s="189"/>
      <c r="F16" s="177"/>
      <c r="G16" s="190"/>
      <c r="H16" s="179">
        <f>+G17+G18</f>
        <v>0</v>
      </c>
    </row>
    <row r="17" spans="1:8" ht="26.25" customHeight="1" x14ac:dyDescent="0.25">
      <c r="A17" s="78"/>
      <c r="B17" s="79" t="s">
        <v>3</v>
      </c>
      <c r="C17" s="80" t="s">
        <v>296</v>
      </c>
      <c r="D17" s="81" t="s">
        <v>291</v>
      </c>
      <c r="E17" s="119">
        <v>1</v>
      </c>
      <c r="F17" s="157">
        <v>0</v>
      </c>
      <c r="G17" s="83">
        <f>+F17*E17</f>
        <v>0</v>
      </c>
      <c r="H17" s="84"/>
    </row>
    <row r="18" spans="1:8" ht="26.25" customHeight="1" x14ac:dyDescent="0.25">
      <c r="A18" s="78"/>
      <c r="B18" s="79" t="s">
        <v>1359</v>
      </c>
      <c r="C18" s="80" t="s">
        <v>1360</v>
      </c>
      <c r="D18" s="81" t="s">
        <v>291</v>
      </c>
      <c r="E18" s="119">
        <v>1</v>
      </c>
      <c r="F18" s="157">
        <v>0</v>
      </c>
      <c r="G18" s="83">
        <f>+F18*E18</f>
        <v>0</v>
      </c>
      <c r="H18" s="84"/>
    </row>
    <row r="19" spans="1:8" ht="15.95" customHeight="1" x14ac:dyDescent="0.25">
      <c r="A19" s="180"/>
      <c r="B19" s="181">
        <v>1.2</v>
      </c>
      <c r="C19" s="191" t="s">
        <v>9</v>
      </c>
      <c r="D19" s="191"/>
      <c r="E19" s="192"/>
      <c r="F19" s="185"/>
      <c r="G19" s="186"/>
      <c r="H19" s="187">
        <f>+G20+G21</f>
        <v>0</v>
      </c>
    </row>
    <row r="20" spans="1:8" ht="77.25" customHeight="1" x14ac:dyDescent="0.25">
      <c r="A20" s="78"/>
      <c r="B20" s="79" t="s">
        <v>4</v>
      </c>
      <c r="C20" s="82" t="s">
        <v>1362</v>
      </c>
      <c r="D20" s="81" t="s">
        <v>295</v>
      </c>
      <c r="E20" s="119">
        <v>12</v>
      </c>
      <c r="F20" s="157">
        <v>0</v>
      </c>
      <c r="G20" s="83">
        <f>+F20*E20</f>
        <v>0</v>
      </c>
      <c r="H20" s="84"/>
    </row>
    <row r="21" spans="1:8" ht="42.75" customHeight="1" x14ac:dyDescent="0.25">
      <c r="A21" s="78"/>
      <c r="B21" s="79" t="s">
        <v>738</v>
      </c>
      <c r="C21" s="82" t="s">
        <v>1361</v>
      </c>
      <c r="D21" s="81" t="s">
        <v>295</v>
      </c>
      <c r="E21" s="119">
        <v>6</v>
      </c>
      <c r="F21" s="157">
        <v>0</v>
      </c>
      <c r="G21" s="83">
        <f>+F21*E21</f>
        <v>0</v>
      </c>
      <c r="H21" s="84"/>
    </row>
    <row r="22" spans="1:8" ht="15.95" customHeight="1" x14ac:dyDescent="0.25">
      <c r="A22" s="180"/>
      <c r="B22" s="181">
        <v>1.3</v>
      </c>
      <c r="C22" s="191" t="s">
        <v>10</v>
      </c>
      <c r="D22" s="193"/>
      <c r="E22" s="192"/>
      <c r="F22" s="194"/>
      <c r="G22" s="186"/>
      <c r="H22" s="187">
        <f>+G23+G24</f>
        <v>0</v>
      </c>
    </row>
    <row r="23" spans="1:8" ht="27" customHeight="1" x14ac:dyDescent="0.25">
      <c r="A23" s="78"/>
      <c r="B23" s="79" t="s">
        <v>5</v>
      </c>
      <c r="C23" s="112" t="s">
        <v>735</v>
      </c>
      <c r="D23" s="81" t="s">
        <v>292</v>
      </c>
      <c r="E23" s="119">
        <v>144</v>
      </c>
      <c r="F23" s="157">
        <v>0</v>
      </c>
      <c r="G23" s="83">
        <f t="shared" ref="G23:G90" si="0">ROUND(E23*F23,0)</f>
        <v>0</v>
      </c>
      <c r="H23" s="84"/>
    </row>
    <row r="24" spans="1:8" ht="15.95" customHeight="1" x14ac:dyDescent="0.25">
      <c r="A24" s="78"/>
      <c r="B24" s="79" t="s">
        <v>833</v>
      </c>
      <c r="C24" s="112" t="s">
        <v>297</v>
      </c>
      <c r="D24" s="81" t="s">
        <v>291</v>
      </c>
      <c r="E24" s="119">
        <v>1</v>
      </c>
      <c r="F24" s="157">
        <v>0</v>
      </c>
      <c r="G24" s="83">
        <f>+F24*E24</f>
        <v>0</v>
      </c>
      <c r="H24" s="84"/>
    </row>
    <row r="25" spans="1:8" ht="15.95" customHeight="1" x14ac:dyDescent="0.25">
      <c r="A25" s="180"/>
      <c r="B25" s="181">
        <v>1.4</v>
      </c>
      <c r="C25" s="191" t="s">
        <v>11</v>
      </c>
      <c r="D25" s="193"/>
      <c r="E25" s="192"/>
      <c r="F25" s="194"/>
      <c r="G25" s="186"/>
      <c r="H25" s="187">
        <f>+G26+G27</f>
        <v>0</v>
      </c>
    </row>
    <row r="26" spans="1:8" ht="28.5" customHeight="1" x14ac:dyDescent="0.25">
      <c r="A26" s="78"/>
      <c r="B26" s="85" t="s">
        <v>6</v>
      </c>
      <c r="C26" s="80" t="s">
        <v>739</v>
      </c>
      <c r="D26" s="81" t="s">
        <v>293</v>
      </c>
      <c r="E26" s="119">
        <v>515</v>
      </c>
      <c r="F26" s="157">
        <v>0</v>
      </c>
      <c r="G26" s="83">
        <f>+F26*E26</f>
        <v>0</v>
      </c>
      <c r="H26" s="84"/>
    </row>
    <row r="27" spans="1:8" ht="28.5" customHeight="1" thickBot="1" x14ac:dyDescent="0.3">
      <c r="A27" s="165"/>
      <c r="B27" s="166" t="s">
        <v>832</v>
      </c>
      <c r="C27" s="167" t="s">
        <v>734</v>
      </c>
      <c r="D27" s="168" t="s">
        <v>293</v>
      </c>
      <c r="E27" s="169">
        <v>515</v>
      </c>
      <c r="F27" s="170">
        <v>0</v>
      </c>
      <c r="G27" s="171">
        <f>+F27*E27</f>
        <v>0</v>
      </c>
      <c r="H27" s="84"/>
    </row>
    <row r="28" spans="1:8" ht="15.75" thickBot="1" x14ac:dyDescent="0.3">
      <c r="A28" s="286" t="s">
        <v>763</v>
      </c>
      <c r="B28" s="287"/>
      <c r="C28" s="287"/>
      <c r="D28" s="287"/>
      <c r="E28" s="287"/>
      <c r="F28" s="287"/>
      <c r="G28" s="288"/>
      <c r="H28" s="164">
        <f>+H25+H22+H19+H16</f>
        <v>0</v>
      </c>
    </row>
    <row r="29" spans="1:8" ht="15.95" customHeight="1" thickBot="1" x14ac:dyDescent="0.3">
      <c r="A29" s="41">
        <v>2</v>
      </c>
      <c r="B29" s="42"/>
      <c r="C29" s="43" t="s">
        <v>12</v>
      </c>
      <c r="D29" s="44"/>
      <c r="E29" s="118"/>
      <c r="F29" s="45"/>
      <c r="G29" s="86"/>
      <c r="H29" s="86"/>
    </row>
    <row r="30" spans="1:8" ht="15.95" customHeight="1" x14ac:dyDescent="0.25">
      <c r="A30" s="172"/>
      <c r="B30" s="173">
        <v>2.1</v>
      </c>
      <c r="C30" s="174" t="s">
        <v>13</v>
      </c>
      <c r="D30" s="175"/>
      <c r="E30" s="176"/>
      <c r="F30" s="177"/>
      <c r="G30" s="178"/>
      <c r="H30" s="179">
        <f>+G31</f>
        <v>0</v>
      </c>
    </row>
    <row r="31" spans="1:8" ht="44.25" customHeight="1" x14ac:dyDescent="0.25">
      <c r="A31" s="78"/>
      <c r="B31" s="85" t="s">
        <v>16</v>
      </c>
      <c r="C31" s="112" t="s">
        <v>744</v>
      </c>
      <c r="D31" s="81" t="s">
        <v>294</v>
      </c>
      <c r="E31" s="119">
        <v>450</v>
      </c>
      <c r="F31" s="157">
        <v>0</v>
      </c>
      <c r="G31" s="83">
        <f t="shared" si="0"/>
        <v>0</v>
      </c>
      <c r="H31" s="84"/>
    </row>
    <row r="32" spans="1:8" ht="15.95" customHeight="1" x14ac:dyDescent="0.25">
      <c r="A32" s="180"/>
      <c r="B32" s="181">
        <v>2.2000000000000002</v>
      </c>
      <c r="C32" s="182" t="s">
        <v>14</v>
      </c>
      <c r="D32" s="183"/>
      <c r="E32" s="184"/>
      <c r="F32" s="185"/>
      <c r="G32" s="186"/>
      <c r="H32" s="187">
        <f>+G33+G34+G35</f>
        <v>0</v>
      </c>
    </row>
    <row r="33" spans="1:8" ht="15.95" customHeight="1" x14ac:dyDescent="0.25">
      <c r="A33" s="78"/>
      <c r="B33" s="79" t="s">
        <v>18</v>
      </c>
      <c r="C33" s="112" t="s">
        <v>740</v>
      </c>
      <c r="D33" s="81" t="s">
        <v>293</v>
      </c>
      <c r="E33" s="119">
        <v>580</v>
      </c>
      <c r="F33" s="157">
        <v>0</v>
      </c>
      <c r="G33" s="83">
        <f t="shared" ref="G33" si="1">ROUND(E33*F33,0)</f>
        <v>0</v>
      </c>
      <c r="H33" s="84"/>
    </row>
    <row r="34" spans="1:8" ht="30.75" customHeight="1" x14ac:dyDescent="0.25">
      <c r="A34" s="78"/>
      <c r="B34" s="79" t="s">
        <v>17</v>
      </c>
      <c r="C34" s="112" t="s">
        <v>741</v>
      </c>
      <c r="D34" s="81" t="s">
        <v>294</v>
      </c>
      <c r="E34" s="119">
        <v>155</v>
      </c>
      <c r="F34" s="157">
        <v>0</v>
      </c>
      <c r="G34" s="83">
        <f t="shared" si="0"/>
        <v>0</v>
      </c>
      <c r="H34" s="84"/>
    </row>
    <row r="35" spans="1:8" ht="29.25" customHeight="1" x14ac:dyDescent="0.25">
      <c r="A35" s="78"/>
      <c r="B35" s="79" t="s">
        <v>834</v>
      </c>
      <c r="C35" s="112" t="s">
        <v>742</v>
      </c>
      <c r="D35" s="81" t="s">
        <v>294</v>
      </c>
      <c r="E35" s="119">
        <v>103</v>
      </c>
      <c r="F35" s="157">
        <v>0</v>
      </c>
      <c r="G35" s="83">
        <f t="shared" si="0"/>
        <v>0</v>
      </c>
      <c r="H35" s="84"/>
    </row>
    <row r="36" spans="1:8" ht="15.95" customHeight="1" x14ac:dyDescent="0.25">
      <c r="A36" s="62"/>
      <c r="B36" s="12">
        <v>2.2999999999999998</v>
      </c>
      <c r="C36" s="114" t="s">
        <v>15</v>
      </c>
      <c r="D36" s="16"/>
      <c r="E36" s="120"/>
      <c r="F36" s="14"/>
      <c r="G36" s="88"/>
      <c r="H36" s="89">
        <f>+G37+G38+G39+G40+G41</f>
        <v>0</v>
      </c>
    </row>
    <row r="37" spans="1:8" ht="15.95" customHeight="1" x14ac:dyDescent="0.25">
      <c r="A37" s="61"/>
      <c r="B37" s="5" t="s">
        <v>19</v>
      </c>
      <c r="C37" s="112" t="s">
        <v>743</v>
      </c>
      <c r="D37" s="15" t="s">
        <v>293</v>
      </c>
      <c r="E37" s="121">
        <v>515</v>
      </c>
      <c r="F37" s="157">
        <v>0</v>
      </c>
      <c r="G37" s="90">
        <f t="shared" si="0"/>
        <v>0</v>
      </c>
      <c r="H37" s="91"/>
    </row>
    <row r="38" spans="1:8" ht="38.25" customHeight="1" x14ac:dyDescent="0.25">
      <c r="A38" s="61"/>
      <c r="B38" s="5" t="s">
        <v>20</v>
      </c>
      <c r="C38" s="112" t="s">
        <v>829</v>
      </c>
      <c r="D38" s="15" t="s">
        <v>293</v>
      </c>
      <c r="E38" s="121">
        <v>275</v>
      </c>
      <c r="F38" s="157">
        <v>0</v>
      </c>
      <c r="G38" s="90">
        <f t="shared" si="0"/>
        <v>0</v>
      </c>
      <c r="H38" s="91"/>
    </row>
    <row r="39" spans="1:8" ht="18" customHeight="1" x14ac:dyDescent="0.25">
      <c r="A39" s="61"/>
      <c r="B39" s="5" t="s">
        <v>21</v>
      </c>
      <c r="C39" s="112" t="s">
        <v>747</v>
      </c>
      <c r="D39" s="15" t="s">
        <v>294</v>
      </c>
      <c r="E39" s="121">
        <v>125</v>
      </c>
      <c r="F39" s="157">
        <v>0</v>
      </c>
      <c r="G39" s="90">
        <f t="shared" ref="G39" si="2">ROUND(E39*F39,0)</f>
        <v>0</v>
      </c>
      <c r="H39" s="91"/>
    </row>
    <row r="40" spans="1:8" ht="15.95" customHeight="1" x14ac:dyDescent="0.25">
      <c r="A40" s="61"/>
      <c r="B40" s="5" t="s">
        <v>22</v>
      </c>
      <c r="C40" s="112" t="s">
        <v>745</v>
      </c>
      <c r="D40" s="15" t="s">
        <v>311</v>
      </c>
      <c r="E40" s="121">
        <v>28500</v>
      </c>
      <c r="F40" s="157">
        <v>0</v>
      </c>
      <c r="G40" s="90">
        <f t="shared" si="0"/>
        <v>0</v>
      </c>
      <c r="H40" s="91"/>
    </row>
    <row r="41" spans="1:8" ht="15.95" customHeight="1" thickBot="1" x14ac:dyDescent="0.3">
      <c r="A41" s="63"/>
      <c r="B41" s="5" t="s">
        <v>828</v>
      </c>
      <c r="C41" s="115" t="s">
        <v>746</v>
      </c>
      <c r="D41" s="37" t="s">
        <v>311</v>
      </c>
      <c r="E41" s="122">
        <v>4100</v>
      </c>
      <c r="F41" s="157">
        <v>0</v>
      </c>
      <c r="G41" s="92">
        <f t="shared" si="0"/>
        <v>0</v>
      </c>
      <c r="H41" s="93"/>
    </row>
    <row r="42" spans="1:8" ht="15.95" customHeight="1" thickBot="1" x14ac:dyDescent="0.3">
      <c r="A42" s="286" t="s">
        <v>764</v>
      </c>
      <c r="B42" s="287"/>
      <c r="C42" s="287"/>
      <c r="D42" s="287"/>
      <c r="E42" s="287"/>
      <c r="F42" s="287"/>
      <c r="G42" s="288"/>
      <c r="H42" s="164">
        <f>+H36+H32+H30</f>
        <v>0</v>
      </c>
    </row>
    <row r="43" spans="1:8" ht="15.95" customHeight="1" thickBot="1" x14ac:dyDescent="0.3">
      <c r="A43" s="41">
        <v>3</v>
      </c>
      <c r="B43" s="42"/>
      <c r="C43" s="43" t="s">
        <v>23</v>
      </c>
      <c r="D43" s="44"/>
      <c r="E43" s="118"/>
      <c r="F43" s="45"/>
      <c r="G43" s="86"/>
      <c r="H43" s="86"/>
    </row>
    <row r="44" spans="1:8" ht="15.95" customHeight="1" x14ac:dyDescent="0.25">
      <c r="A44" s="60"/>
      <c r="B44" s="57">
        <v>3.1</v>
      </c>
      <c r="C44" s="116" t="s">
        <v>748</v>
      </c>
      <c r="D44" s="55"/>
      <c r="E44" s="123"/>
      <c r="F44" s="40"/>
      <c r="G44" s="94"/>
      <c r="H44" s="95">
        <f>SUM(G45:G52)</f>
        <v>0</v>
      </c>
    </row>
    <row r="45" spans="1:8" ht="18.75" customHeight="1" x14ac:dyDescent="0.25">
      <c r="A45" s="61"/>
      <c r="B45" s="17" t="s">
        <v>24</v>
      </c>
      <c r="C45" s="112" t="s">
        <v>298</v>
      </c>
      <c r="D45" s="15" t="s">
        <v>293</v>
      </c>
      <c r="E45" s="121">
        <v>306.51</v>
      </c>
      <c r="F45" s="157">
        <v>0</v>
      </c>
      <c r="G45" s="90">
        <f t="shared" si="0"/>
        <v>0</v>
      </c>
      <c r="H45" s="91"/>
    </row>
    <row r="46" spans="1:8" ht="18.75" customHeight="1" x14ac:dyDescent="0.25">
      <c r="A46" s="61"/>
      <c r="B46" s="17" t="s">
        <v>25</v>
      </c>
      <c r="C46" s="112" t="s">
        <v>299</v>
      </c>
      <c r="D46" s="15" t="s">
        <v>293</v>
      </c>
      <c r="E46" s="121">
        <v>45</v>
      </c>
      <c r="F46" s="157">
        <v>0</v>
      </c>
      <c r="G46" s="90">
        <f t="shared" si="0"/>
        <v>0</v>
      </c>
      <c r="H46" s="91"/>
    </row>
    <row r="47" spans="1:8" ht="15.95" customHeight="1" x14ac:dyDescent="0.25">
      <c r="A47" s="61"/>
      <c r="B47" s="17" t="s">
        <v>835</v>
      </c>
      <c r="C47" s="112" t="s">
        <v>301</v>
      </c>
      <c r="D47" s="15" t="s">
        <v>294</v>
      </c>
      <c r="E47" s="121">
        <v>35</v>
      </c>
      <c r="F47" s="157">
        <v>0</v>
      </c>
      <c r="G47" s="90">
        <f t="shared" si="0"/>
        <v>0</v>
      </c>
      <c r="H47" s="91"/>
    </row>
    <row r="48" spans="1:8" ht="15.95" customHeight="1" x14ac:dyDescent="0.25">
      <c r="A48" s="61"/>
      <c r="B48" s="17" t="s">
        <v>26</v>
      </c>
      <c r="C48" s="112" t="s">
        <v>302</v>
      </c>
      <c r="D48" s="15" t="s">
        <v>294</v>
      </c>
      <c r="E48" s="121">
        <v>37.588000000000008</v>
      </c>
      <c r="F48" s="157">
        <v>0</v>
      </c>
      <c r="G48" s="90">
        <f t="shared" si="0"/>
        <v>0</v>
      </c>
      <c r="H48" s="91"/>
    </row>
    <row r="49" spans="1:8" ht="14.25" customHeight="1" x14ac:dyDescent="0.25">
      <c r="A49" s="61"/>
      <c r="B49" s="17" t="s">
        <v>27</v>
      </c>
      <c r="C49" s="112" t="s">
        <v>303</v>
      </c>
      <c r="D49" s="15" t="s">
        <v>294</v>
      </c>
      <c r="E49" s="121">
        <v>37</v>
      </c>
      <c r="F49" s="157">
        <v>0</v>
      </c>
      <c r="G49" s="90">
        <f t="shared" si="0"/>
        <v>0</v>
      </c>
      <c r="H49" s="91"/>
    </row>
    <row r="50" spans="1:8" ht="30" customHeight="1" x14ac:dyDescent="0.25">
      <c r="A50" s="61"/>
      <c r="B50" s="17" t="s">
        <v>28</v>
      </c>
      <c r="C50" s="112" t="s">
        <v>752</v>
      </c>
      <c r="D50" s="15" t="s">
        <v>311</v>
      </c>
      <c r="E50" s="121">
        <v>25134.177760155664</v>
      </c>
      <c r="F50" s="157">
        <v>0</v>
      </c>
      <c r="G50" s="90">
        <f t="shared" si="0"/>
        <v>0</v>
      </c>
      <c r="H50" s="91"/>
    </row>
    <row r="51" spans="1:8" ht="27" customHeight="1" x14ac:dyDescent="0.25">
      <c r="A51" s="61"/>
      <c r="B51" s="17" t="s">
        <v>29</v>
      </c>
      <c r="C51" s="112" t="s">
        <v>753</v>
      </c>
      <c r="D51" s="15" t="s">
        <v>311</v>
      </c>
      <c r="E51" s="121">
        <v>591.61679841897228</v>
      </c>
      <c r="F51" s="157">
        <v>0</v>
      </c>
      <c r="G51" s="90">
        <f t="shared" si="0"/>
        <v>0</v>
      </c>
      <c r="H51" s="91"/>
    </row>
    <row r="52" spans="1:8" ht="18" customHeight="1" thickBot="1" x14ac:dyDescent="0.3">
      <c r="A52" s="63"/>
      <c r="B52" s="17" t="s">
        <v>30</v>
      </c>
      <c r="C52" s="115" t="s">
        <v>304</v>
      </c>
      <c r="D52" s="37" t="s">
        <v>294</v>
      </c>
      <c r="E52" s="122">
        <v>4.3307000000000002</v>
      </c>
      <c r="F52" s="157">
        <v>0</v>
      </c>
      <c r="G52" s="92">
        <f t="shared" si="0"/>
        <v>0</v>
      </c>
      <c r="H52" s="93"/>
    </row>
    <row r="53" spans="1:8" ht="18" customHeight="1" thickBot="1" x14ac:dyDescent="0.3">
      <c r="A53" s="286" t="s">
        <v>766</v>
      </c>
      <c r="B53" s="287"/>
      <c r="C53" s="287"/>
      <c r="D53" s="287"/>
      <c r="E53" s="287"/>
      <c r="F53" s="287"/>
      <c r="G53" s="288"/>
      <c r="H53" s="164">
        <f>+H44</f>
        <v>0</v>
      </c>
    </row>
    <row r="54" spans="1:8" ht="15.95" customHeight="1" thickBot="1" x14ac:dyDescent="0.3">
      <c r="A54" s="41">
        <v>4</v>
      </c>
      <c r="B54" s="56"/>
      <c r="C54" s="43" t="s">
        <v>31</v>
      </c>
      <c r="D54" s="44"/>
      <c r="E54" s="118"/>
      <c r="F54" s="45"/>
      <c r="G54" s="86"/>
      <c r="H54" s="86"/>
    </row>
    <row r="55" spans="1:8" ht="15.95" customHeight="1" x14ac:dyDescent="0.25">
      <c r="A55" s="60"/>
      <c r="B55" s="38">
        <v>4.0999999999999996</v>
      </c>
      <c r="C55" s="116" t="s">
        <v>751</v>
      </c>
      <c r="D55" s="55"/>
      <c r="E55" s="123"/>
      <c r="F55" s="40"/>
      <c r="G55" s="94"/>
      <c r="H55" s="95">
        <f>+G56+G57</f>
        <v>0</v>
      </c>
    </row>
    <row r="56" spans="1:8" ht="19.5" customHeight="1" x14ac:dyDescent="0.25">
      <c r="A56" s="61"/>
      <c r="B56" s="17" t="s">
        <v>33</v>
      </c>
      <c r="C56" s="112" t="s">
        <v>300</v>
      </c>
      <c r="D56" s="15" t="s">
        <v>293</v>
      </c>
      <c r="E56" s="121">
        <v>104.54</v>
      </c>
      <c r="F56" s="157">
        <v>0</v>
      </c>
      <c r="G56" s="90">
        <f t="shared" ref="G56:G57" si="3">ROUND(E56*F56,0)</f>
        <v>0</v>
      </c>
      <c r="H56" s="91"/>
    </row>
    <row r="57" spans="1:8" ht="18" customHeight="1" x14ac:dyDescent="0.25">
      <c r="A57" s="61"/>
      <c r="B57" s="17" t="s">
        <v>34</v>
      </c>
      <c r="C57" s="112" t="s">
        <v>754</v>
      </c>
      <c r="D57" s="15" t="s">
        <v>294</v>
      </c>
      <c r="E57" s="121">
        <v>34.785600000000002</v>
      </c>
      <c r="F57" s="157">
        <v>0</v>
      </c>
      <c r="G57" s="90">
        <f t="shared" si="3"/>
        <v>0</v>
      </c>
      <c r="H57" s="91"/>
    </row>
    <row r="58" spans="1:8" ht="17.25" customHeight="1" x14ac:dyDescent="0.25">
      <c r="A58" s="60"/>
      <c r="B58" s="38">
        <v>4.2</v>
      </c>
      <c r="C58" s="116" t="s">
        <v>756</v>
      </c>
      <c r="D58" s="55"/>
      <c r="E58" s="123"/>
      <c r="F58" s="40"/>
      <c r="G58" s="94"/>
      <c r="H58" s="95">
        <f>+G59+G60+G61</f>
        <v>0</v>
      </c>
    </row>
    <row r="59" spans="1:8" ht="30" customHeight="1" x14ac:dyDescent="0.25">
      <c r="A59" s="61"/>
      <c r="B59" s="17" t="s">
        <v>35</v>
      </c>
      <c r="C59" s="112" t="s">
        <v>759</v>
      </c>
      <c r="D59" s="18" t="s">
        <v>293</v>
      </c>
      <c r="E59" s="121">
        <v>240</v>
      </c>
      <c r="F59" s="157">
        <v>0</v>
      </c>
      <c r="G59" s="90">
        <f t="shared" si="0"/>
        <v>0</v>
      </c>
      <c r="H59" s="91"/>
    </row>
    <row r="60" spans="1:8" ht="42" customHeight="1" x14ac:dyDescent="0.25">
      <c r="A60" s="61"/>
      <c r="B60" s="17" t="s">
        <v>36</v>
      </c>
      <c r="C60" s="112" t="s">
        <v>760</v>
      </c>
      <c r="D60" s="18" t="s">
        <v>293</v>
      </c>
      <c r="E60" s="121">
        <v>240</v>
      </c>
      <c r="F60" s="157">
        <v>0</v>
      </c>
      <c r="G60" s="90">
        <f t="shared" ref="G60" si="4">ROUND(E60*F60,0)</f>
        <v>0</v>
      </c>
      <c r="H60" s="91"/>
    </row>
    <row r="61" spans="1:8" ht="28.5" customHeight="1" x14ac:dyDescent="0.25">
      <c r="A61" s="61"/>
      <c r="B61" s="17" t="s">
        <v>755</v>
      </c>
      <c r="C61" s="112" t="s">
        <v>1342</v>
      </c>
      <c r="D61" s="19" t="s">
        <v>292</v>
      </c>
      <c r="E61" s="121">
        <v>22</v>
      </c>
      <c r="F61" s="157">
        <v>0</v>
      </c>
      <c r="G61" s="90">
        <f t="shared" si="0"/>
        <v>0</v>
      </c>
      <c r="H61" s="91"/>
    </row>
    <row r="62" spans="1:8" ht="18" customHeight="1" x14ac:dyDescent="0.25">
      <c r="A62" s="62"/>
      <c r="B62" s="23">
        <v>4.3</v>
      </c>
      <c r="C62" s="114" t="s">
        <v>32</v>
      </c>
      <c r="D62" s="16"/>
      <c r="E62" s="120"/>
      <c r="F62" s="14"/>
      <c r="G62" s="88"/>
      <c r="H62" s="89">
        <f>+G63+G64+G65</f>
        <v>0</v>
      </c>
    </row>
    <row r="63" spans="1:8" ht="21" customHeight="1" x14ac:dyDescent="0.25">
      <c r="A63" s="61"/>
      <c r="B63" s="17" t="s">
        <v>749</v>
      </c>
      <c r="C63" s="112" t="s">
        <v>305</v>
      </c>
      <c r="D63" s="19" t="s">
        <v>311</v>
      </c>
      <c r="E63" s="121">
        <v>1346.3999999999999</v>
      </c>
      <c r="F63" s="157">
        <v>0</v>
      </c>
      <c r="G63" s="90">
        <f t="shared" si="0"/>
        <v>0</v>
      </c>
      <c r="H63" s="91"/>
    </row>
    <row r="64" spans="1:8" ht="18.75" customHeight="1" x14ac:dyDescent="0.25">
      <c r="A64" s="63"/>
      <c r="B64" s="17" t="s">
        <v>750</v>
      </c>
      <c r="C64" s="115" t="s">
        <v>306</v>
      </c>
      <c r="D64" s="54" t="s">
        <v>311</v>
      </c>
      <c r="E64" s="122">
        <v>722.16</v>
      </c>
      <c r="F64" s="157">
        <v>0</v>
      </c>
      <c r="G64" s="90">
        <f t="shared" si="0"/>
        <v>0</v>
      </c>
      <c r="H64" s="93"/>
    </row>
    <row r="65" spans="1:8" ht="44.25" customHeight="1" thickBot="1" x14ac:dyDescent="0.3">
      <c r="A65" s="63"/>
      <c r="B65" s="17" t="s">
        <v>757</v>
      </c>
      <c r="C65" s="115" t="s">
        <v>758</v>
      </c>
      <c r="D65" s="54" t="s">
        <v>311</v>
      </c>
      <c r="E65" s="122">
        <v>567</v>
      </c>
      <c r="F65" s="157">
        <v>0</v>
      </c>
      <c r="G65" s="90">
        <f t="shared" si="0"/>
        <v>0</v>
      </c>
      <c r="H65" s="93"/>
    </row>
    <row r="66" spans="1:8" ht="15.75" thickBot="1" x14ac:dyDescent="0.3">
      <c r="A66" s="286" t="s">
        <v>765</v>
      </c>
      <c r="B66" s="287"/>
      <c r="C66" s="287"/>
      <c r="D66" s="287"/>
      <c r="E66" s="287"/>
      <c r="F66" s="287"/>
      <c r="G66" s="288"/>
      <c r="H66" s="164">
        <f>+H62+H58+H55</f>
        <v>0</v>
      </c>
    </row>
    <row r="67" spans="1:8" ht="15.95" customHeight="1" thickBot="1" x14ac:dyDescent="0.3">
      <c r="A67" s="41">
        <v>5</v>
      </c>
      <c r="B67" s="42"/>
      <c r="C67" s="43" t="s">
        <v>307</v>
      </c>
      <c r="D67" s="44"/>
      <c r="E67" s="118"/>
      <c r="F67" s="45"/>
      <c r="G67" s="86"/>
      <c r="H67" s="86"/>
    </row>
    <row r="68" spans="1:8" ht="15.95" customHeight="1" x14ac:dyDescent="0.25">
      <c r="A68" s="60"/>
      <c r="B68" s="38">
        <v>5.0999999999999996</v>
      </c>
      <c r="C68" s="116" t="s">
        <v>37</v>
      </c>
      <c r="D68" s="55"/>
      <c r="E68" s="123"/>
      <c r="F68" s="40"/>
      <c r="G68" s="94"/>
      <c r="H68" s="95">
        <f>SUM(G69:G75)</f>
        <v>0</v>
      </c>
    </row>
    <row r="69" spans="1:8" x14ac:dyDescent="0.25">
      <c r="A69" s="61"/>
      <c r="B69" s="17" t="s">
        <v>38</v>
      </c>
      <c r="C69" s="112" t="s">
        <v>312</v>
      </c>
      <c r="D69" s="15" t="s">
        <v>293</v>
      </c>
      <c r="E69" s="121">
        <v>400</v>
      </c>
      <c r="F69" s="157">
        <v>0</v>
      </c>
      <c r="G69" s="90">
        <f t="shared" si="0"/>
        <v>0</v>
      </c>
      <c r="H69" s="91"/>
    </row>
    <row r="70" spans="1:8" ht="17.25" customHeight="1" x14ac:dyDescent="0.25">
      <c r="A70" s="61"/>
      <c r="B70" s="17" t="s">
        <v>39</v>
      </c>
      <c r="C70" s="112" t="s">
        <v>312</v>
      </c>
      <c r="D70" s="15" t="s">
        <v>292</v>
      </c>
      <c r="E70" s="121">
        <v>240</v>
      </c>
      <c r="F70" s="157">
        <v>0</v>
      </c>
      <c r="G70" s="90">
        <f t="shared" si="0"/>
        <v>0</v>
      </c>
      <c r="H70" s="91"/>
    </row>
    <row r="71" spans="1:8" ht="16.5" customHeight="1" x14ac:dyDescent="0.25">
      <c r="A71" s="61"/>
      <c r="B71" s="17" t="s">
        <v>40</v>
      </c>
      <c r="C71" s="112" t="s">
        <v>308</v>
      </c>
      <c r="D71" s="15" t="s">
        <v>292</v>
      </c>
      <c r="E71" s="121">
        <v>0.85</v>
      </c>
      <c r="F71" s="157">
        <v>0</v>
      </c>
      <c r="G71" s="90">
        <f t="shared" si="0"/>
        <v>0</v>
      </c>
      <c r="H71" s="91"/>
    </row>
    <row r="72" spans="1:8" ht="39" customHeight="1" x14ac:dyDescent="0.25">
      <c r="A72" s="61"/>
      <c r="B72" s="17" t="s">
        <v>41</v>
      </c>
      <c r="C72" s="112" t="s">
        <v>309</v>
      </c>
      <c r="D72" s="15" t="s">
        <v>293</v>
      </c>
      <c r="E72" s="121">
        <v>350</v>
      </c>
      <c r="F72" s="157">
        <v>0</v>
      </c>
      <c r="G72" s="90">
        <f t="shared" si="0"/>
        <v>0</v>
      </c>
      <c r="H72" s="91"/>
    </row>
    <row r="73" spans="1:8" ht="43.5" customHeight="1" x14ac:dyDescent="0.25">
      <c r="A73" s="61"/>
      <c r="B73" s="17" t="s">
        <v>42</v>
      </c>
      <c r="C73" s="112" t="s">
        <v>309</v>
      </c>
      <c r="D73" s="15" t="s">
        <v>292</v>
      </c>
      <c r="E73" s="121">
        <v>190</v>
      </c>
      <c r="F73" s="157">
        <v>0</v>
      </c>
      <c r="G73" s="90">
        <f t="shared" si="0"/>
        <v>0</v>
      </c>
      <c r="H73" s="91"/>
    </row>
    <row r="74" spans="1:8" ht="40.5" customHeight="1" x14ac:dyDescent="0.25">
      <c r="A74" s="61"/>
      <c r="B74" s="17" t="s">
        <v>43</v>
      </c>
      <c r="C74" s="112" t="s">
        <v>310</v>
      </c>
      <c r="D74" s="15" t="s">
        <v>293</v>
      </c>
      <c r="E74" s="121">
        <v>20</v>
      </c>
      <c r="F74" s="157">
        <v>0</v>
      </c>
      <c r="G74" s="90">
        <f t="shared" si="0"/>
        <v>0</v>
      </c>
      <c r="H74" s="91"/>
    </row>
    <row r="75" spans="1:8" ht="42.75" customHeight="1" x14ac:dyDescent="0.25">
      <c r="A75" s="61"/>
      <c r="B75" s="17" t="s">
        <v>44</v>
      </c>
      <c r="C75" s="112" t="s">
        <v>310</v>
      </c>
      <c r="D75" s="15" t="s">
        <v>292</v>
      </c>
      <c r="E75" s="121">
        <v>3.05</v>
      </c>
      <c r="F75" s="157">
        <v>0</v>
      </c>
      <c r="G75" s="90">
        <f t="shared" si="0"/>
        <v>0</v>
      </c>
      <c r="H75" s="91"/>
    </row>
    <row r="76" spans="1:8" ht="15.95" customHeight="1" x14ac:dyDescent="0.25">
      <c r="A76" s="62"/>
      <c r="B76" s="23">
        <v>5.2</v>
      </c>
      <c r="C76" s="114" t="s">
        <v>313</v>
      </c>
      <c r="D76" s="16"/>
      <c r="E76" s="120"/>
      <c r="F76" s="14"/>
      <c r="G76" s="88"/>
      <c r="H76" s="89">
        <f>SUM(G77:G79)</f>
        <v>0</v>
      </c>
    </row>
    <row r="77" spans="1:8" ht="37.5" customHeight="1" x14ac:dyDescent="0.25">
      <c r="A77" s="61"/>
      <c r="B77" s="17" t="s">
        <v>45</v>
      </c>
      <c r="C77" s="112" t="s">
        <v>762</v>
      </c>
      <c r="D77" s="15" t="s">
        <v>293</v>
      </c>
      <c r="E77" s="121">
        <v>254.25</v>
      </c>
      <c r="F77" s="157">
        <v>0</v>
      </c>
      <c r="G77" s="90">
        <f t="shared" si="0"/>
        <v>0</v>
      </c>
      <c r="H77" s="91"/>
    </row>
    <row r="78" spans="1:8" ht="15.75" customHeight="1" x14ac:dyDescent="0.25">
      <c r="A78" s="61"/>
      <c r="B78" s="17" t="s">
        <v>46</v>
      </c>
      <c r="C78" s="112" t="s">
        <v>761</v>
      </c>
      <c r="D78" s="15" t="s">
        <v>293</v>
      </c>
      <c r="E78" s="121">
        <v>510.2</v>
      </c>
      <c r="F78" s="157">
        <v>0</v>
      </c>
      <c r="G78" s="90">
        <f t="shared" si="0"/>
        <v>0</v>
      </c>
      <c r="H78" s="91"/>
    </row>
    <row r="79" spans="1:8" ht="21" customHeight="1" thickBot="1" x14ac:dyDescent="0.3">
      <c r="A79" s="63"/>
      <c r="B79" s="48" t="s">
        <v>47</v>
      </c>
      <c r="C79" s="115" t="s">
        <v>761</v>
      </c>
      <c r="D79" s="37" t="s">
        <v>292</v>
      </c>
      <c r="E79" s="122">
        <v>216</v>
      </c>
      <c r="F79" s="157">
        <v>0</v>
      </c>
      <c r="G79" s="92">
        <f t="shared" si="0"/>
        <v>0</v>
      </c>
      <c r="H79" s="93"/>
    </row>
    <row r="80" spans="1:8" ht="15.75" thickBot="1" x14ac:dyDescent="0.3">
      <c r="A80" s="286" t="s">
        <v>769</v>
      </c>
      <c r="B80" s="287"/>
      <c r="C80" s="287"/>
      <c r="D80" s="287"/>
      <c r="E80" s="287"/>
      <c r="F80" s="287"/>
      <c r="G80" s="288"/>
      <c r="H80" s="164">
        <f>+H76+H68</f>
        <v>0</v>
      </c>
    </row>
    <row r="81" spans="1:8" ht="32.25" customHeight="1" thickBot="1" x14ac:dyDescent="0.3">
      <c r="A81" s="41">
        <v>6</v>
      </c>
      <c r="B81" s="42"/>
      <c r="C81" s="43" t="s">
        <v>767</v>
      </c>
      <c r="D81" s="44"/>
      <c r="E81" s="118"/>
      <c r="F81" s="45"/>
      <c r="G81" s="86"/>
      <c r="H81" s="86"/>
    </row>
    <row r="82" spans="1:8" ht="50.1" customHeight="1" x14ac:dyDescent="0.25">
      <c r="A82" s="64"/>
      <c r="B82" s="51"/>
      <c r="C82" s="52" t="s">
        <v>314</v>
      </c>
      <c r="D82" s="52"/>
      <c r="E82" s="124"/>
      <c r="F82" s="53"/>
      <c r="G82" s="96"/>
      <c r="H82" s="97"/>
    </row>
    <row r="83" spans="1:8" ht="15.95" customHeight="1" x14ac:dyDescent="0.25">
      <c r="A83" s="62"/>
      <c r="B83" s="23">
        <v>6.1</v>
      </c>
      <c r="C83" s="13" t="s">
        <v>48</v>
      </c>
      <c r="D83" s="13"/>
      <c r="E83" s="125"/>
      <c r="F83" s="14"/>
      <c r="G83" s="88"/>
      <c r="H83" s="89">
        <f>SUM(G84:G113)</f>
        <v>0</v>
      </c>
    </row>
    <row r="84" spans="1:8" ht="15.95" customHeight="1" x14ac:dyDescent="0.25">
      <c r="A84" s="61"/>
      <c r="B84" s="17" t="s">
        <v>57</v>
      </c>
      <c r="C84" s="112" t="s">
        <v>315</v>
      </c>
      <c r="D84" s="151" t="s">
        <v>292</v>
      </c>
      <c r="E84" s="121">
        <v>12</v>
      </c>
      <c r="F84" s="157">
        <v>0</v>
      </c>
      <c r="G84" s="90">
        <f t="shared" si="0"/>
        <v>0</v>
      </c>
      <c r="H84" s="91"/>
    </row>
    <row r="85" spans="1:8" ht="15.95" customHeight="1" x14ac:dyDescent="0.25">
      <c r="A85" s="61"/>
      <c r="B85" s="17" t="s">
        <v>58</v>
      </c>
      <c r="C85" s="112" t="s">
        <v>316</v>
      </c>
      <c r="D85" s="151" t="s">
        <v>291</v>
      </c>
      <c r="E85" s="121">
        <v>14</v>
      </c>
      <c r="F85" s="157">
        <v>0</v>
      </c>
      <c r="G85" s="90">
        <f t="shared" si="0"/>
        <v>0</v>
      </c>
      <c r="H85" s="91"/>
    </row>
    <row r="86" spans="1:8" ht="15.95" customHeight="1" x14ac:dyDescent="0.25">
      <c r="A86" s="61"/>
      <c r="B86" s="17" t="s">
        <v>59</v>
      </c>
      <c r="C86" s="112" t="s">
        <v>317</v>
      </c>
      <c r="D86" s="151" t="s">
        <v>292</v>
      </c>
      <c r="E86" s="121">
        <v>4</v>
      </c>
      <c r="F86" s="157">
        <v>0</v>
      </c>
      <c r="G86" s="90">
        <f t="shared" si="0"/>
        <v>0</v>
      </c>
      <c r="H86" s="91"/>
    </row>
    <row r="87" spans="1:8" ht="15.95" customHeight="1" x14ac:dyDescent="0.25">
      <c r="A87" s="61"/>
      <c r="B87" s="17" t="s">
        <v>60</v>
      </c>
      <c r="C87" s="112" t="s">
        <v>318</v>
      </c>
      <c r="D87" s="151" t="s">
        <v>291</v>
      </c>
      <c r="E87" s="121">
        <v>3</v>
      </c>
      <c r="F87" s="157">
        <v>0</v>
      </c>
      <c r="G87" s="90">
        <f t="shared" si="0"/>
        <v>0</v>
      </c>
      <c r="H87" s="91"/>
    </row>
    <row r="88" spans="1:8" ht="15.95" customHeight="1" x14ac:dyDescent="0.25">
      <c r="A88" s="61"/>
      <c r="B88" s="17" t="s">
        <v>61</v>
      </c>
      <c r="C88" s="112" t="s">
        <v>319</v>
      </c>
      <c r="D88" s="151" t="s">
        <v>292</v>
      </c>
      <c r="E88" s="121">
        <v>9</v>
      </c>
      <c r="F88" s="157">
        <v>0</v>
      </c>
      <c r="G88" s="90">
        <f t="shared" si="0"/>
        <v>0</v>
      </c>
      <c r="H88" s="91"/>
    </row>
    <row r="89" spans="1:8" ht="15.95" customHeight="1" x14ac:dyDescent="0.25">
      <c r="A89" s="61"/>
      <c r="B89" s="17" t="s">
        <v>62</v>
      </c>
      <c r="C89" s="112" t="s">
        <v>320</v>
      </c>
      <c r="D89" s="151" t="s">
        <v>291</v>
      </c>
      <c r="E89" s="121">
        <v>8</v>
      </c>
      <c r="F89" s="157">
        <v>0</v>
      </c>
      <c r="G89" s="90">
        <f t="shared" si="0"/>
        <v>0</v>
      </c>
      <c r="H89" s="91"/>
    </row>
    <row r="90" spans="1:8" ht="15.95" customHeight="1" x14ac:dyDescent="0.25">
      <c r="A90" s="61"/>
      <c r="B90" s="17" t="s">
        <v>63</v>
      </c>
      <c r="C90" s="112" t="s">
        <v>321</v>
      </c>
      <c r="D90" s="151" t="s">
        <v>292</v>
      </c>
      <c r="E90" s="121">
        <v>6</v>
      </c>
      <c r="F90" s="157">
        <v>0</v>
      </c>
      <c r="G90" s="90">
        <f t="shared" si="0"/>
        <v>0</v>
      </c>
      <c r="H90" s="91"/>
    </row>
    <row r="91" spans="1:8" ht="15.95" customHeight="1" x14ac:dyDescent="0.25">
      <c r="A91" s="61"/>
      <c r="B91" s="17" t="s">
        <v>64</v>
      </c>
      <c r="C91" s="112" t="s">
        <v>322</v>
      </c>
      <c r="D91" s="151" t="s">
        <v>291</v>
      </c>
      <c r="E91" s="121">
        <v>4</v>
      </c>
      <c r="F91" s="157">
        <v>0</v>
      </c>
      <c r="G91" s="90">
        <f t="shared" ref="G91:G146" si="5">ROUND(E91*F91,0)</f>
        <v>0</v>
      </c>
      <c r="H91" s="91"/>
    </row>
    <row r="92" spans="1:8" ht="15.95" customHeight="1" x14ac:dyDescent="0.25">
      <c r="A92" s="61"/>
      <c r="B92" s="17" t="s">
        <v>65</v>
      </c>
      <c r="C92" s="112" t="s">
        <v>323</v>
      </c>
      <c r="D92" s="151" t="s">
        <v>292</v>
      </c>
      <c r="E92" s="121">
        <v>12</v>
      </c>
      <c r="F92" s="157">
        <v>0</v>
      </c>
      <c r="G92" s="90">
        <f t="shared" si="5"/>
        <v>0</v>
      </c>
      <c r="H92" s="91"/>
    </row>
    <row r="93" spans="1:8" ht="15.95" customHeight="1" x14ac:dyDescent="0.25">
      <c r="A93" s="61"/>
      <c r="B93" s="17" t="s">
        <v>66</v>
      </c>
      <c r="C93" s="112" t="s">
        <v>324</v>
      </c>
      <c r="D93" s="151" t="s">
        <v>291</v>
      </c>
      <c r="E93" s="121">
        <v>8</v>
      </c>
      <c r="F93" s="157">
        <v>0</v>
      </c>
      <c r="G93" s="90">
        <f t="shared" si="5"/>
        <v>0</v>
      </c>
      <c r="H93" s="91"/>
    </row>
    <row r="94" spans="1:8" ht="15.95" customHeight="1" x14ac:dyDescent="0.25">
      <c r="A94" s="61"/>
      <c r="B94" s="17" t="s">
        <v>67</v>
      </c>
      <c r="C94" s="112" t="s">
        <v>325</v>
      </c>
      <c r="D94" s="151" t="s">
        <v>291</v>
      </c>
      <c r="E94" s="121">
        <v>6</v>
      </c>
      <c r="F94" s="157">
        <v>0</v>
      </c>
      <c r="G94" s="90">
        <f t="shared" si="5"/>
        <v>0</v>
      </c>
      <c r="H94" s="91"/>
    </row>
    <row r="95" spans="1:8" ht="15.95" customHeight="1" x14ac:dyDescent="0.25">
      <c r="A95" s="61"/>
      <c r="B95" s="17" t="s">
        <v>68</v>
      </c>
      <c r="C95" s="112" t="s">
        <v>326</v>
      </c>
      <c r="D95" s="151" t="s">
        <v>291</v>
      </c>
      <c r="E95" s="121">
        <v>1</v>
      </c>
      <c r="F95" s="157">
        <v>0</v>
      </c>
      <c r="G95" s="90">
        <f t="shared" si="5"/>
        <v>0</v>
      </c>
      <c r="H95" s="91"/>
    </row>
    <row r="96" spans="1:8" ht="15.95" customHeight="1" x14ac:dyDescent="0.25">
      <c r="A96" s="61"/>
      <c r="B96" s="17" t="s">
        <v>69</v>
      </c>
      <c r="C96" s="112" t="s">
        <v>327</v>
      </c>
      <c r="D96" s="151" t="s">
        <v>291</v>
      </c>
      <c r="E96" s="121">
        <v>4</v>
      </c>
      <c r="F96" s="157">
        <v>0</v>
      </c>
      <c r="G96" s="90">
        <f t="shared" si="5"/>
        <v>0</v>
      </c>
      <c r="H96" s="91"/>
    </row>
    <row r="97" spans="1:8" ht="15.95" customHeight="1" x14ac:dyDescent="0.25">
      <c r="A97" s="61"/>
      <c r="B97" s="17" t="s">
        <v>70</v>
      </c>
      <c r="C97" s="112" t="s">
        <v>328</v>
      </c>
      <c r="D97" s="151" t="s">
        <v>291</v>
      </c>
      <c r="E97" s="121">
        <v>1</v>
      </c>
      <c r="F97" s="157">
        <v>0</v>
      </c>
      <c r="G97" s="90">
        <f t="shared" si="5"/>
        <v>0</v>
      </c>
      <c r="H97" s="91"/>
    </row>
    <row r="98" spans="1:8" ht="15.95" customHeight="1" x14ac:dyDescent="0.25">
      <c r="A98" s="61"/>
      <c r="B98" s="17" t="s">
        <v>71</v>
      </c>
      <c r="C98" s="112" t="s">
        <v>329</v>
      </c>
      <c r="D98" s="151" t="s">
        <v>291</v>
      </c>
      <c r="E98" s="121">
        <v>2</v>
      </c>
      <c r="F98" s="157">
        <v>0</v>
      </c>
      <c r="G98" s="90">
        <f t="shared" si="5"/>
        <v>0</v>
      </c>
      <c r="H98" s="91"/>
    </row>
    <row r="99" spans="1:8" ht="15.95" customHeight="1" x14ac:dyDescent="0.25">
      <c r="A99" s="61"/>
      <c r="B99" s="17" t="s">
        <v>72</v>
      </c>
      <c r="C99" s="112" t="s">
        <v>330</v>
      </c>
      <c r="D99" s="151" t="s">
        <v>291</v>
      </c>
      <c r="E99" s="121">
        <v>3</v>
      </c>
      <c r="F99" s="157">
        <v>0</v>
      </c>
      <c r="G99" s="90">
        <f t="shared" si="5"/>
        <v>0</v>
      </c>
      <c r="H99" s="91"/>
    </row>
    <row r="100" spans="1:8" ht="15.95" customHeight="1" x14ac:dyDescent="0.25">
      <c r="A100" s="61"/>
      <c r="B100" s="17" t="s">
        <v>73</v>
      </c>
      <c r="C100" s="112" t="s">
        <v>331</v>
      </c>
      <c r="D100" s="151" t="s">
        <v>291</v>
      </c>
      <c r="E100" s="121">
        <v>1</v>
      </c>
      <c r="F100" s="157">
        <v>0</v>
      </c>
      <c r="G100" s="90">
        <f t="shared" si="5"/>
        <v>0</v>
      </c>
      <c r="H100" s="91"/>
    </row>
    <row r="101" spans="1:8" ht="15.95" customHeight="1" x14ac:dyDescent="0.25">
      <c r="A101" s="61"/>
      <c r="B101" s="17" t="s">
        <v>74</v>
      </c>
      <c r="C101" s="112" t="s">
        <v>332</v>
      </c>
      <c r="D101" s="151" t="s">
        <v>291</v>
      </c>
      <c r="E101" s="121">
        <v>2</v>
      </c>
      <c r="F101" s="157">
        <v>0</v>
      </c>
      <c r="G101" s="90">
        <f t="shared" si="5"/>
        <v>0</v>
      </c>
      <c r="H101" s="91"/>
    </row>
    <row r="102" spans="1:8" ht="15.95" customHeight="1" x14ac:dyDescent="0.25">
      <c r="A102" s="61"/>
      <c r="B102" s="17" t="s">
        <v>75</v>
      </c>
      <c r="C102" s="112" t="s">
        <v>333</v>
      </c>
      <c r="D102" s="151" t="s">
        <v>291</v>
      </c>
      <c r="E102" s="121">
        <v>1</v>
      </c>
      <c r="F102" s="157">
        <v>0</v>
      </c>
      <c r="G102" s="90">
        <f t="shared" si="5"/>
        <v>0</v>
      </c>
      <c r="H102" s="91"/>
    </row>
    <row r="103" spans="1:8" ht="15.95" customHeight="1" x14ac:dyDescent="0.25">
      <c r="A103" s="61"/>
      <c r="B103" s="17" t="s">
        <v>76</v>
      </c>
      <c r="C103" s="112" t="s">
        <v>334</v>
      </c>
      <c r="D103" s="151" t="s">
        <v>291</v>
      </c>
      <c r="E103" s="121">
        <v>1</v>
      </c>
      <c r="F103" s="157">
        <v>0</v>
      </c>
      <c r="G103" s="90">
        <f t="shared" si="5"/>
        <v>0</v>
      </c>
      <c r="H103" s="91"/>
    </row>
    <row r="104" spans="1:8" ht="15.95" customHeight="1" x14ac:dyDescent="0.25">
      <c r="A104" s="61"/>
      <c r="B104" s="17" t="s">
        <v>77</v>
      </c>
      <c r="C104" s="112" t="s">
        <v>335</v>
      </c>
      <c r="D104" s="151" t="s">
        <v>291</v>
      </c>
      <c r="E104" s="121">
        <v>4</v>
      </c>
      <c r="F104" s="157">
        <v>0</v>
      </c>
      <c r="G104" s="90">
        <f t="shared" si="5"/>
        <v>0</v>
      </c>
      <c r="H104" s="91"/>
    </row>
    <row r="105" spans="1:8" ht="15.95" customHeight="1" x14ac:dyDescent="0.25">
      <c r="A105" s="61"/>
      <c r="B105" s="17" t="s">
        <v>78</v>
      </c>
      <c r="C105" s="112" t="s">
        <v>336</v>
      </c>
      <c r="D105" s="151" t="s">
        <v>291</v>
      </c>
      <c r="E105" s="121">
        <v>10</v>
      </c>
      <c r="F105" s="157">
        <v>0</v>
      </c>
      <c r="G105" s="90">
        <f t="shared" si="5"/>
        <v>0</v>
      </c>
      <c r="H105" s="91"/>
    </row>
    <row r="106" spans="1:8" ht="15.95" customHeight="1" x14ac:dyDescent="0.25">
      <c r="A106" s="61"/>
      <c r="B106" s="17" t="s">
        <v>79</v>
      </c>
      <c r="C106" s="112" t="s">
        <v>337</v>
      </c>
      <c r="D106" s="151" t="s">
        <v>291</v>
      </c>
      <c r="E106" s="121">
        <v>6</v>
      </c>
      <c r="F106" s="157">
        <v>0</v>
      </c>
      <c r="G106" s="90">
        <f t="shared" si="5"/>
        <v>0</v>
      </c>
      <c r="H106" s="91"/>
    </row>
    <row r="107" spans="1:8" ht="15.95" customHeight="1" x14ac:dyDescent="0.25">
      <c r="A107" s="61"/>
      <c r="B107" s="17" t="s">
        <v>80</v>
      </c>
      <c r="C107" s="112" t="s">
        <v>338</v>
      </c>
      <c r="D107" s="151" t="s">
        <v>291</v>
      </c>
      <c r="E107" s="121">
        <v>4</v>
      </c>
      <c r="F107" s="157">
        <v>0</v>
      </c>
      <c r="G107" s="90">
        <f t="shared" si="5"/>
        <v>0</v>
      </c>
      <c r="H107" s="91"/>
    </row>
    <row r="108" spans="1:8" ht="15.95" customHeight="1" x14ac:dyDescent="0.25">
      <c r="A108" s="61"/>
      <c r="B108" s="17" t="s">
        <v>81</v>
      </c>
      <c r="C108" s="112" t="s">
        <v>339</v>
      </c>
      <c r="D108" s="151" t="s">
        <v>292</v>
      </c>
      <c r="E108" s="121">
        <v>12</v>
      </c>
      <c r="F108" s="157">
        <v>0</v>
      </c>
      <c r="G108" s="90">
        <f t="shared" si="5"/>
        <v>0</v>
      </c>
      <c r="H108" s="91"/>
    </row>
    <row r="109" spans="1:8" ht="15.95" customHeight="1" x14ac:dyDescent="0.25">
      <c r="A109" s="61"/>
      <c r="B109" s="17" t="s">
        <v>82</v>
      </c>
      <c r="C109" s="112" t="s">
        <v>340</v>
      </c>
      <c r="D109" s="151" t="s">
        <v>292</v>
      </c>
      <c r="E109" s="121">
        <v>9</v>
      </c>
      <c r="F109" s="157">
        <v>0</v>
      </c>
      <c r="G109" s="90">
        <f t="shared" si="5"/>
        <v>0</v>
      </c>
      <c r="H109" s="91"/>
    </row>
    <row r="110" spans="1:8" ht="15.95" customHeight="1" x14ac:dyDescent="0.25">
      <c r="A110" s="61"/>
      <c r="B110" s="17" t="s">
        <v>83</v>
      </c>
      <c r="C110" s="112" t="s">
        <v>341</v>
      </c>
      <c r="D110" s="151" t="s">
        <v>292</v>
      </c>
      <c r="E110" s="121">
        <v>8</v>
      </c>
      <c r="F110" s="157">
        <v>0</v>
      </c>
      <c r="G110" s="90">
        <f t="shared" si="5"/>
        <v>0</v>
      </c>
      <c r="H110" s="91"/>
    </row>
    <row r="111" spans="1:8" ht="15.95" customHeight="1" x14ac:dyDescent="0.25">
      <c r="A111" s="61"/>
      <c r="B111" s="17" t="s">
        <v>84</v>
      </c>
      <c r="C111" s="112" t="s">
        <v>342</v>
      </c>
      <c r="D111" s="151" t="s">
        <v>292</v>
      </c>
      <c r="E111" s="121">
        <v>12</v>
      </c>
      <c r="F111" s="157">
        <v>0</v>
      </c>
      <c r="G111" s="90">
        <f t="shared" si="5"/>
        <v>0</v>
      </c>
      <c r="H111" s="91"/>
    </row>
    <row r="112" spans="1:8" ht="15.95" customHeight="1" x14ac:dyDescent="0.25">
      <c r="A112" s="61"/>
      <c r="B112" s="17" t="s">
        <v>85</v>
      </c>
      <c r="C112" s="112" t="s">
        <v>343</v>
      </c>
      <c r="D112" s="151" t="s">
        <v>291</v>
      </c>
      <c r="E112" s="121">
        <v>10</v>
      </c>
      <c r="F112" s="157">
        <v>0</v>
      </c>
      <c r="G112" s="90">
        <f t="shared" si="5"/>
        <v>0</v>
      </c>
      <c r="H112" s="91"/>
    </row>
    <row r="113" spans="1:8" ht="26.1" customHeight="1" x14ac:dyDescent="0.25">
      <c r="A113" s="61"/>
      <c r="B113" s="17" t="s">
        <v>86</v>
      </c>
      <c r="C113" s="112" t="s">
        <v>344</v>
      </c>
      <c r="D113" s="151" t="s">
        <v>514</v>
      </c>
      <c r="E113" s="121">
        <v>1</v>
      </c>
      <c r="F113" s="157">
        <v>0</v>
      </c>
      <c r="G113" s="90">
        <f t="shared" si="5"/>
        <v>0</v>
      </c>
      <c r="H113" s="91"/>
    </row>
    <row r="114" spans="1:8" ht="26.1" customHeight="1" x14ac:dyDescent="0.25">
      <c r="A114" s="62"/>
      <c r="B114" s="23">
        <v>6.2</v>
      </c>
      <c r="C114" s="114" t="s">
        <v>770</v>
      </c>
      <c r="D114" s="114"/>
      <c r="E114" s="125"/>
      <c r="F114" s="14"/>
      <c r="G114" s="88"/>
      <c r="H114" s="89">
        <f>+G115+G116</f>
        <v>0</v>
      </c>
    </row>
    <row r="115" spans="1:8" ht="15.95" customHeight="1" x14ac:dyDescent="0.25">
      <c r="A115" s="61"/>
      <c r="B115" s="17" t="s">
        <v>87</v>
      </c>
      <c r="C115" s="112" t="s">
        <v>345</v>
      </c>
      <c r="D115" s="151" t="s">
        <v>291</v>
      </c>
      <c r="E115" s="121">
        <v>1</v>
      </c>
      <c r="F115" s="157">
        <v>0</v>
      </c>
      <c r="G115" s="90">
        <f t="shared" si="5"/>
        <v>0</v>
      </c>
      <c r="H115" s="91"/>
    </row>
    <row r="116" spans="1:8" ht="15.95" customHeight="1" x14ac:dyDescent="0.25">
      <c r="A116" s="61"/>
      <c r="B116" s="17" t="s">
        <v>88</v>
      </c>
      <c r="C116" s="112" t="s">
        <v>346</v>
      </c>
      <c r="D116" s="151" t="s">
        <v>291</v>
      </c>
      <c r="E116" s="121">
        <v>1</v>
      </c>
      <c r="F116" s="157">
        <v>0</v>
      </c>
      <c r="G116" s="90">
        <f t="shared" si="5"/>
        <v>0</v>
      </c>
      <c r="H116" s="91"/>
    </row>
    <row r="117" spans="1:8" ht="15.95" customHeight="1" x14ac:dyDescent="0.25">
      <c r="A117" s="62"/>
      <c r="B117" s="23">
        <v>6.3</v>
      </c>
      <c r="C117" s="114" t="s">
        <v>278</v>
      </c>
      <c r="D117" s="114"/>
      <c r="E117" s="125"/>
      <c r="F117" s="14"/>
      <c r="G117" s="88"/>
      <c r="H117" s="89">
        <f>SUM(G118:G154)</f>
        <v>0</v>
      </c>
    </row>
    <row r="118" spans="1:8" ht="15.95" customHeight="1" x14ac:dyDescent="0.25">
      <c r="A118" s="61"/>
      <c r="B118" s="17" t="s">
        <v>89</v>
      </c>
      <c r="C118" s="112" t="s">
        <v>347</v>
      </c>
      <c r="D118" s="151" t="s">
        <v>292</v>
      </c>
      <c r="E118" s="121">
        <v>66</v>
      </c>
      <c r="F118" s="157">
        <v>0</v>
      </c>
      <c r="G118" s="90">
        <f t="shared" si="5"/>
        <v>0</v>
      </c>
      <c r="H118" s="91"/>
    </row>
    <row r="119" spans="1:8" ht="15.95" customHeight="1" x14ac:dyDescent="0.25">
      <c r="A119" s="61"/>
      <c r="B119" s="17" t="s">
        <v>90</v>
      </c>
      <c r="C119" s="112" t="s">
        <v>316</v>
      </c>
      <c r="D119" s="151" t="s">
        <v>291</v>
      </c>
      <c r="E119" s="121">
        <v>13</v>
      </c>
      <c r="F119" s="157">
        <v>0</v>
      </c>
      <c r="G119" s="90">
        <f t="shared" si="5"/>
        <v>0</v>
      </c>
      <c r="H119" s="91"/>
    </row>
    <row r="120" spans="1:8" ht="15.95" customHeight="1" x14ac:dyDescent="0.25">
      <c r="A120" s="61"/>
      <c r="B120" s="17" t="s">
        <v>91</v>
      </c>
      <c r="C120" s="112" t="s">
        <v>348</v>
      </c>
      <c r="D120" s="151" t="s">
        <v>292</v>
      </c>
      <c r="E120" s="121">
        <v>3</v>
      </c>
      <c r="F120" s="157">
        <v>0</v>
      </c>
      <c r="G120" s="90">
        <f t="shared" si="5"/>
        <v>0</v>
      </c>
      <c r="H120" s="91"/>
    </row>
    <row r="121" spans="1:8" ht="15.95" customHeight="1" x14ac:dyDescent="0.25">
      <c r="A121" s="61"/>
      <c r="B121" s="17" t="s">
        <v>92</v>
      </c>
      <c r="C121" s="112" t="s">
        <v>316</v>
      </c>
      <c r="D121" s="151" t="s">
        <v>291</v>
      </c>
      <c r="E121" s="121">
        <v>12</v>
      </c>
      <c r="F121" s="157">
        <v>0</v>
      </c>
      <c r="G121" s="90">
        <f t="shared" si="5"/>
        <v>0</v>
      </c>
      <c r="H121" s="91"/>
    </row>
    <row r="122" spans="1:8" ht="15.95" customHeight="1" x14ac:dyDescent="0.25">
      <c r="A122" s="61"/>
      <c r="B122" s="17" t="s">
        <v>836</v>
      </c>
      <c r="C122" s="112" t="s">
        <v>349</v>
      </c>
      <c r="D122" s="151" t="s">
        <v>292</v>
      </c>
      <c r="E122" s="121">
        <v>30</v>
      </c>
      <c r="F122" s="157">
        <v>0</v>
      </c>
      <c r="G122" s="90">
        <f t="shared" si="5"/>
        <v>0</v>
      </c>
      <c r="H122" s="91"/>
    </row>
    <row r="123" spans="1:8" ht="15.95" customHeight="1" x14ac:dyDescent="0.25">
      <c r="A123" s="61"/>
      <c r="B123" s="17" t="s">
        <v>837</v>
      </c>
      <c r="C123" s="112" t="s">
        <v>350</v>
      </c>
      <c r="D123" s="151" t="s">
        <v>291</v>
      </c>
      <c r="E123" s="121">
        <v>29</v>
      </c>
      <c r="F123" s="157">
        <v>0</v>
      </c>
      <c r="G123" s="90">
        <f t="shared" si="5"/>
        <v>0</v>
      </c>
      <c r="H123" s="91"/>
    </row>
    <row r="124" spans="1:8" ht="15.95" customHeight="1" x14ac:dyDescent="0.25">
      <c r="A124" s="61"/>
      <c r="B124" s="17" t="s">
        <v>838</v>
      </c>
      <c r="C124" s="112" t="s">
        <v>351</v>
      </c>
      <c r="D124" s="151" t="s">
        <v>292</v>
      </c>
      <c r="E124" s="121">
        <v>82</v>
      </c>
      <c r="F124" s="157">
        <v>0</v>
      </c>
      <c r="G124" s="90">
        <f t="shared" si="5"/>
        <v>0</v>
      </c>
      <c r="H124" s="91"/>
    </row>
    <row r="125" spans="1:8" ht="15.95" customHeight="1" x14ac:dyDescent="0.25">
      <c r="A125" s="61"/>
      <c r="B125" s="17" t="s">
        <v>839</v>
      </c>
      <c r="C125" s="112" t="s">
        <v>320</v>
      </c>
      <c r="D125" s="151" t="s">
        <v>291</v>
      </c>
      <c r="E125" s="121">
        <v>66</v>
      </c>
      <c r="F125" s="157">
        <v>0</v>
      </c>
      <c r="G125" s="90">
        <f t="shared" si="5"/>
        <v>0</v>
      </c>
      <c r="H125" s="91"/>
    </row>
    <row r="126" spans="1:8" ht="15.95" customHeight="1" x14ac:dyDescent="0.25">
      <c r="A126" s="61"/>
      <c r="B126" s="17" t="s">
        <v>840</v>
      </c>
      <c r="C126" s="112" t="s">
        <v>352</v>
      </c>
      <c r="D126" s="151" t="s">
        <v>292</v>
      </c>
      <c r="E126" s="121">
        <v>100</v>
      </c>
      <c r="F126" s="157">
        <v>0</v>
      </c>
      <c r="G126" s="90">
        <f t="shared" si="5"/>
        <v>0</v>
      </c>
      <c r="H126" s="91"/>
    </row>
    <row r="127" spans="1:8" ht="15.95" customHeight="1" x14ac:dyDescent="0.25">
      <c r="A127" s="61"/>
      <c r="B127" s="17" t="s">
        <v>841</v>
      </c>
      <c r="C127" s="112" t="s">
        <v>353</v>
      </c>
      <c r="D127" s="151" t="s">
        <v>291</v>
      </c>
      <c r="E127" s="121">
        <v>17</v>
      </c>
      <c r="F127" s="157">
        <v>0</v>
      </c>
      <c r="G127" s="90">
        <f t="shared" si="5"/>
        <v>0</v>
      </c>
      <c r="H127" s="91"/>
    </row>
    <row r="128" spans="1:8" ht="15.95" customHeight="1" x14ac:dyDescent="0.25">
      <c r="A128" s="61"/>
      <c r="B128" s="17" t="s">
        <v>842</v>
      </c>
      <c r="C128" s="112" t="s">
        <v>354</v>
      </c>
      <c r="D128" s="151" t="s">
        <v>292</v>
      </c>
      <c r="E128" s="121">
        <v>3</v>
      </c>
      <c r="F128" s="157">
        <v>0</v>
      </c>
      <c r="G128" s="90">
        <f t="shared" si="5"/>
        <v>0</v>
      </c>
      <c r="H128" s="91"/>
    </row>
    <row r="129" spans="1:8" ht="15.95" customHeight="1" x14ac:dyDescent="0.25">
      <c r="A129" s="61"/>
      <c r="B129" s="17" t="s">
        <v>843</v>
      </c>
      <c r="C129" s="112" t="s">
        <v>355</v>
      </c>
      <c r="D129" s="151" t="s">
        <v>291</v>
      </c>
      <c r="E129" s="121">
        <v>5</v>
      </c>
      <c r="F129" s="157">
        <v>0</v>
      </c>
      <c r="G129" s="90">
        <f t="shared" si="5"/>
        <v>0</v>
      </c>
      <c r="H129" s="91"/>
    </row>
    <row r="130" spans="1:8" ht="15.95" customHeight="1" x14ac:dyDescent="0.25">
      <c r="A130" s="61"/>
      <c r="B130" s="17" t="s">
        <v>844</v>
      </c>
      <c r="C130" s="112" t="s">
        <v>356</v>
      </c>
      <c r="D130" s="151" t="s">
        <v>292</v>
      </c>
      <c r="E130" s="121">
        <v>59</v>
      </c>
      <c r="F130" s="157">
        <v>0</v>
      </c>
      <c r="G130" s="90">
        <f t="shared" si="5"/>
        <v>0</v>
      </c>
      <c r="H130" s="91"/>
    </row>
    <row r="131" spans="1:8" ht="15.95" customHeight="1" x14ac:dyDescent="0.25">
      <c r="A131" s="61"/>
      <c r="B131" s="17" t="s">
        <v>845</v>
      </c>
      <c r="C131" s="112" t="s">
        <v>357</v>
      </c>
      <c r="D131" s="151" t="s">
        <v>291</v>
      </c>
      <c r="E131" s="121">
        <v>63</v>
      </c>
      <c r="F131" s="157">
        <v>0</v>
      </c>
      <c r="G131" s="90">
        <f t="shared" si="5"/>
        <v>0</v>
      </c>
      <c r="H131" s="91"/>
    </row>
    <row r="132" spans="1:8" ht="15.95" customHeight="1" x14ac:dyDescent="0.25">
      <c r="A132" s="61"/>
      <c r="B132" s="17" t="s">
        <v>846</v>
      </c>
      <c r="C132" s="112" t="s">
        <v>358</v>
      </c>
      <c r="D132" s="151" t="s">
        <v>291</v>
      </c>
      <c r="E132" s="121">
        <v>1</v>
      </c>
      <c r="F132" s="157">
        <v>0</v>
      </c>
      <c r="G132" s="90">
        <f t="shared" si="5"/>
        <v>0</v>
      </c>
      <c r="H132" s="91"/>
    </row>
    <row r="133" spans="1:8" ht="15.95" customHeight="1" x14ac:dyDescent="0.25">
      <c r="A133" s="61"/>
      <c r="B133" s="17" t="s">
        <v>847</v>
      </c>
      <c r="C133" s="112" t="s">
        <v>359</v>
      </c>
      <c r="D133" s="151" t="s">
        <v>291</v>
      </c>
      <c r="E133" s="121">
        <v>1</v>
      </c>
      <c r="F133" s="157">
        <v>0</v>
      </c>
      <c r="G133" s="90">
        <f t="shared" si="5"/>
        <v>0</v>
      </c>
      <c r="H133" s="91"/>
    </row>
    <row r="134" spans="1:8" ht="15.95" customHeight="1" x14ac:dyDescent="0.25">
      <c r="A134" s="61"/>
      <c r="B134" s="17" t="s">
        <v>848</v>
      </c>
      <c r="C134" s="112" t="s">
        <v>360</v>
      </c>
      <c r="D134" s="151" t="s">
        <v>291</v>
      </c>
      <c r="E134" s="121">
        <v>1</v>
      </c>
      <c r="F134" s="157">
        <v>0</v>
      </c>
      <c r="G134" s="90">
        <f t="shared" si="5"/>
        <v>0</v>
      </c>
      <c r="H134" s="91"/>
    </row>
    <row r="135" spans="1:8" ht="15.95" customHeight="1" x14ac:dyDescent="0.25">
      <c r="A135" s="61"/>
      <c r="B135" s="17" t="s">
        <v>849</v>
      </c>
      <c r="C135" s="112" t="s">
        <v>361</v>
      </c>
      <c r="D135" s="151" t="s">
        <v>291</v>
      </c>
      <c r="E135" s="121">
        <v>2</v>
      </c>
      <c r="F135" s="157">
        <v>0</v>
      </c>
      <c r="G135" s="90">
        <f t="shared" si="5"/>
        <v>0</v>
      </c>
      <c r="H135" s="91"/>
    </row>
    <row r="136" spans="1:8" ht="26.1" customHeight="1" x14ac:dyDescent="0.25">
      <c r="A136" s="61"/>
      <c r="B136" s="17" t="s">
        <v>850</v>
      </c>
      <c r="C136" s="112" t="s">
        <v>362</v>
      </c>
      <c r="D136" s="151" t="s">
        <v>291</v>
      </c>
      <c r="E136" s="121">
        <v>60</v>
      </c>
      <c r="F136" s="157">
        <v>0</v>
      </c>
      <c r="G136" s="90">
        <f t="shared" si="5"/>
        <v>0</v>
      </c>
      <c r="H136" s="91"/>
    </row>
    <row r="137" spans="1:8" ht="26.1" customHeight="1" x14ac:dyDescent="0.25">
      <c r="A137" s="61"/>
      <c r="B137" s="17" t="s">
        <v>851</v>
      </c>
      <c r="C137" s="112" t="s">
        <v>363</v>
      </c>
      <c r="D137" s="151" t="s">
        <v>291</v>
      </c>
      <c r="E137" s="121">
        <v>10</v>
      </c>
      <c r="F137" s="157">
        <v>0</v>
      </c>
      <c r="G137" s="90">
        <f t="shared" si="5"/>
        <v>0</v>
      </c>
      <c r="H137" s="91"/>
    </row>
    <row r="138" spans="1:8" ht="15.95" customHeight="1" x14ac:dyDescent="0.25">
      <c r="A138" s="61"/>
      <c r="B138" s="17" t="s">
        <v>852</v>
      </c>
      <c r="C138" s="112" t="s">
        <v>364</v>
      </c>
      <c r="D138" s="151" t="s">
        <v>291</v>
      </c>
      <c r="E138" s="121">
        <v>70</v>
      </c>
      <c r="F138" s="157">
        <v>0</v>
      </c>
      <c r="G138" s="90">
        <f t="shared" si="5"/>
        <v>0</v>
      </c>
      <c r="H138" s="91"/>
    </row>
    <row r="139" spans="1:8" ht="15.95" customHeight="1" x14ac:dyDescent="0.25">
      <c r="A139" s="61"/>
      <c r="B139" s="17" t="s">
        <v>853</v>
      </c>
      <c r="C139" s="112" t="s">
        <v>365</v>
      </c>
      <c r="D139" s="151" t="s">
        <v>291</v>
      </c>
      <c r="E139" s="121">
        <v>1</v>
      </c>
      <c r="F139" s="157">
        <v>0</v>
      </c>
      <c r="G139" s="90">
        <f t="shared" si="5"/>
        <v>0</v>
      </c>
      <c r="H139" s="91"/>
    </row>
    <row r="140" spans="1:8" ht="15.95" customHeight="1" x14ac:dyDescent="0.25">
      <c r="A140" s="61"/>
      <c r="B140" s="17" t="s">
        <v>854</v>
      </c>
      <c r="C140" s="112" t="s">
        <v>366</v>
      </c>
      <c r="D140" s="151" t="s">
        <v>291</v>
      </c>
      <c r="E140" s="121">
        <v>1</v>
      </c>
      <c r="F140" s="157">
        <v>0</v>
      </c>
      <c r="G140" s="90">
        <f t="shared" si="5"/>
        <v>0</v>
      </c>
      <c r="H140" s="91"/>
    </row>
    <row r="141" spans="1:8" ht="15.95" customHeight="1" x14ac:dyDescent="0.25">
      <c r="A141" s="61"/>
      <c r="B141" s="17" t="s">
        <v>855</v>
      </c>
      <c r="C141" s="112" t="s">
        <v>367</v>
      </c>
      <c r="D141" s="151" t="s">
        <v>291</v>
      </c>
      <c r="E141" s="121">
        <v>2</v>
      </c>
      <c r="F141" s="157">
        <v>0</v>
      </c>
      <c r="G141" s="90">
        <f t="shared" si="5"/>
        <v>0</v>
      </c>
      <c r="H141" s="91"/>
    </row>
    <row r="142" spans="1:8" ht="15.95" customHeight="1" x14ac:dyDescent="0.25">
      <c r="A142" s="61"/>
      <c r="B142" s="17" t="s">
        <v>856</v>
      </c>
      <c r="C142" s="112" t="s">
        <v>336</v>
      </c>
      <c r="D142" s="151" t="s">
        <v>291</v>
      </c>
      <c r="E142" s="121">
        <v>1</v>
      </c>
      <c r="F142" s="157">
        <v>0</v>
      </c>
      <c r="G142" s="90">
        <f t="shared" si="5"/>
        <v>0</v>
      </c>
      <c r="H142" s="91"/>
    </row>
    <row r="143" spans="1:8" ht="15.95" customHeight="1" x14ac:dyDescent="0.25">
      <c r="A143" s="61"/>
      <c r="B143" s="17" t="s">
        <v>857</v>
      </c>
      <c r="C143" s="112" t="s">
        <v>368</v>
      </c>
      <c r="D143" s="151" t="s">
        <v>291</v>
      </c>
      <c r="E143" s="121">
        <v>10</v>
      </c>
      <c r="F143" s="157">
        <v>0</v>
      </c>
      <c r="G143" s="90">
        <f t="shared" si="5"/>
        <v>0</v>
      </c>
      <c r="H143" s="91"/>
    </row>
    <row r="144" spans="1:8" ht="15.95" customHeight="1" x14ac:dyDescent="0.25">
      <c r="A144" s="61"/>
      <c r="B144" s="17" t="s">
        <v>858</v>
      </c>
      <c r="C144" s="112" t="s">
        <v>337</v>
      </c>
      <c r="D144" s="151" t="s">
        <v>291</v>
      </c>
      <c r="E144" s="121">
        <v>26</v>
      </c>
      <c r="F144" s="157">
        <v>0</v>
      </c>
      <c r="G144" s="90">
        <f t="shared" si="5"/>
        <v>0</v>
      </c>
      <c r="H144" s="91"/>
    </row>
    <row r="145" spans="1:8" ht="15.95" customHeight="1" x14ac:dyDescent="0.25">
      <c r="A145" s="61"/>
      <c r="B145" s="17" t="s">
        <v>859</v>
      </c>
      <c r="C145" s="112" t="s">
        <v>369</v>
      </c>
      <c r="D145" s="151" t="s">
        <v>291</v>
      </c>
      <c r="E145" s="121">
        <v>34</v>
      </c>
      <c r="F145" s="157">
        <v>0</v>
      </c>
      <c r="G145" s="90">
        <f t="shared" si="5"/>
        <v>0</v>
      </c>
      <c r="H145" s="91"/>
    </row>
    <row r="146" spans="1:8" ht="15.95" customHeight="1" x14ac:dyDescent="0.25">
      <c r="A146" s="61"/>
      <c r="B146" s="17" t="s">
        <v>860</v>
      </c>
      <c r="C146" s="112" t="s">
        <v>370</v>
      </c>
      <c r="D146" s="151" t="s">
        <v>291</v>
      </c>
      <c r="E146" s="121">
        <v>2</v>
      </c>
      <c r="F146" s="157">
        <v>0</v>
      </c>
      <c r="G146" s="90">
        <f t="shared" si="5"/>
        <v>0</v>
      </c>
      <c r="H146" s="91"/>
    </row>
    <row r="147" spans="1:8" ht="15.95" customHeight="1" x14ac:dyDescent="0.25">
      <c r="A147" s="61"/>
      <c r="B147" s="17" t="s">
        <v>861</v>
      </c>
      <c r="C147" s="112" t="s">
        <v>371</v>
      </c>
      <c r="D147" s="151" t="s">
        <v>291</v>
      </c>
      <c r="E147" s="121">
        <v>30</v>
      </c>
      <c r="F147" s="157">
        <v>0</v>
      </c>
      <c r="G147" s="90">
        <f t="shared" ref="G147:G152" si="6">ROUND(E147*F148,0)</f>
        <v>0</v>
      </c>
      <c r="H147" s="91"/>
    </row>
    <row r="148" spans="1:8" ht="15.95" customHeight="1" x14ac:dyDescent="0.25">
      <c r="A148" s="61"/>
      <c r="B148" s="17" t="s">
        <v>862</v>
      </c>
      <c r="C148" s="112" t="s">
        <v>372</v>
      </c>
      <c r="D148" s="151" t="s">
        <v>291</v>
      </c>
      <c r="E148" s="121">
        <v>5</v>
      </c>
      <c r="F148" s="157">
        <v>0</v>
      </c>
      <c r="G148" s="90">
        <f t="shared" si="6"/>
        <v>0</v>
      </c>
      <c r="H148" s="91"/>
    </row>
    <row r="149" spans="1:8" ht="15.95" customHeight="1" x14ac:dyDescent="0.25">
      <c r="A149" s="61"/>
      <c r="B149" s="17" t="s">
        <v>863</v>
      </c>
      <c r="C149" s="112" t="s">
        <v>339</v>
      </c>
      <c r="D149" s="151" t="s">
        <v>292</v>
      </c>
      <c r="E149" s="121">
        <v>3</v>
      </c>
      <c r="F149" s="157">
        <v>0</v>
      </c>
      <c r="G149" s="90">
        <f t="shared" si="6"/>
        <v>0</v>
      </c>
      <c r="H149" s="91"/>
    </row>
    <row r="150" spans="1:8" ht="15.95" customHeight="1" x14ac:dyDescent="0.25">
      <c r="A150" s="61"/>
      <c r="B150" s="17" t="s">
        <v>864</v>
      </c>
      <c r="C150" s="112" t="s">
        <v>373</v>
      </c>
      <c r="D150" s="151" t="s">
        <v>292</v>
      </c>
      <c r="E150" s="121">
        <v>30</v>
      </c>
      <c r="F150" s="157">
        <v>0</v>
      </c>
      <c r="G150" s="90">
        <f t="shared" si="6"/>
        <v>0</v>
      </c>
      <c r="H150" s="91"/>
    </row>
    <row r="151" spans="1:8" ht="15.95" customHeight="1" x14ac:dyDescent="0.25">
      <c r="A151" s="61"/>
      <c r="B151" s="17" t="s">
        <v>865</v>
      </c>
      <c r="C151" s="112" t="s">
        <v>340</v>
      </c>
      <c r="D151" s="151" t="s">
        <v>292</v>
      </c>
      <c r="E151" s="121">
        <v>82</v>
      </c>
      <c r="F151" s="157">
        <v>0</v>
      </c>
      <c r="G151" s="90">
        <f t="shared" si="6"/>
        <v>0</v>
      </c>
      <c r="H151" s="91"/>
    </row>
    <row r="152" spans="1:8" ht="15.95" customHeight="1" x14ac:dyDescent="0.25">
      <c r="A152" s="61"/>
      <c r="B152" s="17" t="s">
        <v>866</v>
      </c>
      <c r="C152" s="112" t="s">
        <v>374</v>
      </c>
      <c r="D152" s="151" t="s">
        <v>292</v>
      </c>
      <c r="E152" s="121">
        <v>100</v>
      </c>
      <c r="F152" s="157">
        <v>0</v>
      </c>
      <c r="G152" s="90">
        <f t="shared" si="6"/>
        <v>0</v>
      </c>
      <c r="H152" s="91"/>
    </row>
    <row r="153" spans="1:8" ht="15.95" customHeight="1" x14ac:dyDescent="0.25">
      <c r="A153" s="61"/>
      <c r="B153" s="17" t="s">
        <v>867</v>
      </c>
      <c r="C153" s="112" t="s">
        <v>375</v>
      </c>
      <c r="D153" s="151" t="s">
        <v>292</v>
      </c>
      <c r="E153" s="121">
        <v>3</v>
      </c>
      <c r="F153" s="157">
        <v>0</v>
      </c>
      <c r="G153" s="90">
        <f>+F153*E153</f>
        <v>0</v>
      </c>
      <c r="H153" s="91"/>
    </row>
    <row r="154" spans="1:8" ht="15.95" customHeight="1" x14ac:dyDescent="0.25">
      <c r="A154" s="61"/>
      <c r="B154" s="17" t="s">
        <v>868</v>
      </c>
      <c r="C154" s="112" t="s">
        <v>376</v>
      </c>
      <c r="D154" s="151" t="s">
        <v>292</v>
      </c>
      <c r="E154" s="121">
        <v>59</v>
      </c>
      <c r="F154" s="157">
        <v>0</v>
      </c>
      <c r="G154" s="90">
        <f>+F154*E154</f>
        <v>0</v>
      </c>
      <c r="H154" s="91"/>
    </row>
    <row r="155" spans="1:8" ht="15.95" customHeight="1" x14ac:dyDescent="0.25">
      <c r="A155" s="62"/>
      <c r="B155" s="23">
        <v>6.4</v>
      </c>
      <c r="C155" s="13" t="s">
        <v>49</v>
      </c>
      <c r="D155" s="114"/>
      <c r="E155" s="125"/>
      <c r="F155" s="14"/>
      <c r="G155" s="88"/>
      <c r="H155" s="89">
        <f>SUM(G156:G159)</f>
        <v>0</v>
      </c>
    </row>
    <row r="156" spans="1:8" ht="15.95" customHeight="1" x14ac:dyDescent="0.25">
      <c r="A156" s="61"/>
      <c r="B156" s="17" t="s">
        <v>93</v>
      </c>
      <c r="C156" s="112" t="s">
        <v>377</v>
      </c>
      <c r="D156" s="151" t="s">
        <v>291</v>
      </c>
      <c r="E156" s="121">
        <v>1</v>
      </c>
      <c r="F156" s="157">
        <v>0</v>
      </c>
      <c r="G156" s="90">
        <f t="shared" ref="G156:G214" si="7">ROUND(E156*F156,0)</f>
        <v>0</v>
      </c>
      <c r="H156" s="91"/>
    </row>
    <row r="157" spans="1:8" ht="15.95" customHeight="1" x14ac:dyDescent="0.25">
      <c r="A157" s="61"/>
      <c r="B157" s="17" t="s">
        <v>94</v>
      </c>
      <c r="C157" s="112" t="s">
        <v>378</v>
      </c>
      <c r="D157" s="151" t="s">
        <v>291</v>
      </c>
      <c r="E157" s="121">
        <v>6</v>
      </c>
      <c r="F157" s="157">
        <v>0</v>
      </c>
      <c r="G157" s="90">
        <f t="shared" si="7"/>
        <v>0</v>
      </c>
      <c r="H157" s="91"/>
    </row>
    <row r="158" spans="1:8" ht="15.95" customHeight="1" x14ac:dyDescent="0.25">
      <c r="A158" s="61"/>
      <c r="B158" s="17" t="s">
        <v>95</v>
      </c>
      <c r="C158" s="112" t="s">
        <v>379</v>
      </c>
      <c r="D158" s="151" t="s">
        <v>291</v>
      </c>
      <c r="E158" s="121">
        <v>1</v>
      </c>
      <c r="F158" s="157">
        <v>0</v>
      </c>
      <c r="G158" s="90">
        <f t="shared" si="7"/>
        <v>0</v>
      </c>
      <c r="H158" s="91"/>
    </row>
    <row r="159" spans="1:8" ht="15.95" customHeight="1" x14ac:dyDescent="0.25">
      <c r="A159" s="61"/>
      <c r="B159" s="17" t="s">
        <v>96</v>
      </c>
      <c r="C159" s="112" t="s">
        <v>380</v>
      </c>
      <c r="D159" s="151" t="s">
        <v>514</v>
      </c>
      <c r="E159" s="121">
        <v>3</v>
      </c>
      <c r="F159" s="157">
        <v>0</v>
      </c>
      <c r="G159" s="90">
        <f t="shared" si="7"/>
        <v>0</v>
      </c>
      <c r="H159" s="91"/>
    </row>
    <row r="160" spans="1:8" ht="15.95" customHeight="1" x14ac:dyDescent="0.25">
      <c r="A160" s="65"/>
      <c r="B160" s="24"/>
      <c r="C160" s="146" t="s">
        <v>50</v>
      </c>
      <c r="D160" s="152"/>
      <c r="E160" s="126"/>
      <c r="F160" s="26"/>
      <c r="G160" s="98"/>
      <c r="H160" s="99"/>
    </row>
    <row r="161" spans="1:8" ht="43.5" customHeight="1" x14ac:dyDescent="0.25">
      <c r="A161" s="62"/>
      <c r="B161" s="23">
        <v>6.5</v>
      </c>
      <c r="C161" s="114" t="s">
        <v>381</v>
      </c>
      <c r="D161" s="114"/>
      <c r="E161" s="125"/>
      <c r="F161" s="14"/>
      <c r="G161" s="88"/>
      <c r="H161" s="89">
        <f>SUM(G162:G168)</f>
        <v>0</v>
      </c>
    </row>
    <row r="162" spans="1:8" ht="15.95" customHeight="1" x14ac:dyDescent="0.25">
      <c r="A162" s="61"/>
      <c r="B162" s="17" t="s">
        <v>97</v>
      </c>
      <c r="C162" s="112" t="s">
        <v>382</v>
      </c>
      <c r="D162" s="151" t="s">
        <v>292</v>
      </c>
      <c r="E162" s="121">
        <v>60</v>
      </c>
      <c r="F162" s="157">
        <v>0</v>
      </c>
      <c r="G162" s="90">
        <f t="shared" si="7"/>
        <v>0</v>
      </c>
      <c r="H162" s="91"/>
    </row>
    <row r="163" spans="1:8" ht="15.95" customHeight="1" x14ac:dyDescent="0.25">
      <c r="A163" s="61"/>
      <c r="B163" s="17" t="s">
        <v>98</v>
      </c>
      <c r="C163" s="112" t="s">
        <v>383</v>
      </c>
      <c r="D163" s="151" t="s">
        <v>291</v>
      </c>
      <c r="E163" s="121">
        <v>18</v>
      </c>
      <c r="F163" s="157">
        <v>0</v>
      </c>
      <c r="G163" s="90">
        <f t="shared" si="7"/>
        <v>0</v>
      </c>
      <c r="H163" s="91"/>
    </row>
    <row r="164" spans="1:8" ht="15.95" customHeight="1" x14ac:dyDescent="0.25">
      <c r="A164" s="61"/>
      <c r="B164" s="17" t="s">
        <v>99</v>
      </c>
      <c r="C164" s="112" t="s">
        <v>384</v>
      </c>
      <c r="D164" s="151" t="s">
        <v>291</v>
      </c>
      <c r="E164" s="121">
        <v>2</v>
      </c>
      <c r="F164" s="157">
        <v>0</v>
      </c>
      <c r="G164" s="90">
        <f t="shared" si="7"/>
        <v>0</v>
      </c>
      <c r="H164" s="91"/>
    </row>
    <row r="165" spans="1:8" ht="15.95" customHeight="1" x14ac:dyDescent="0.25">
      <c r="A165" s="61"/>
      <c r="B165" s="17" t="s">
        <v>100</v>
      </c>
      <c r="C165" s="112" t="s">
        <v>385</v>
      </c>
      <c r="D165" s="151" t="s">
        <v>291</v>
      </c>
      <c r="E165" s="121">
        <v>1</v>
      </c>
      <c r="F165" s="157">
        <v>0</v>
      </c>
      <c r="G165" s="90">
        <f t="shared" si="7"/>
        <v>0</v>
      </c>
      <c r="H165" s="91"/>
    </row>
    <row r="166" spans="1:8" ht="15.95" customHeight="1" x14ac:dyDescent="0.25">
      <c r="A166" s="61"/>
      <c r="B166" s="17" t="s">
        <v>101</v>
      </c>
      <c r="C166" s="112" t="s">
        <v>386</v>
      </c>
      <c r="D166" s="151" t="s">
        <v>291</v>
      </c>
      <c r="E166" s="121">
        <v>2</v>
      </c>
      <c r="F166" s="157">
        <v>0</v>
      </c>
      <c r="G166" s="90">
        <f t="shared" si="7"/>
        <v>0</v>
      </c>
      <c r="H166" s="91"/>
    </row>
    <row r="167" spans="1:8" ht="15.95" customHeight="1" x14ac:dyDescent="0.25">
      <c r="A167" s="61"/>
      <c r="B167" s="17" t="s">
        <v>102</v>
      </c>
      <c r="C167" s="112" t="s">
        <v>387</v>
      </c>
      <c r="D167" s="151" t="s">
        <v>291</v>
      </c>
      <c r="E167" s="121">
        <v>1</v>
      </c>
      <c r="F167" s="157">
        <v>0</v>
      </c>
      <c r="G167" s="90">
        <f t="shared" si="7"/>
        <v>0</v>
      </c>
      <c r="H167" s="91"/>
    </row>
    <row r="168" spans="1:8" ht="15.95" customHeight="1" x14ac:dyDescent="0.25">
      <c r="A168" s="61"/>
      <c r="B168" s="17" t="s">
        <v>103</v>
      </c>
      <c r="C168" s="112" t="s">
        <v>388</v>
      </c>
      <c r="D168" s="151" t="s">
        <v>291</v>
      </c>
      <c r="E168" s="121">
        <v>1</v>
      </c>
      <c r="F168" s="157">
        <v>0</v>
      </c>
      <c r="G168" s="90">
        <f t="shared" si="7"/>
        <v>0</v>
      </c>
      <c r="H168" s="91"/>
    </row>
    <row r="169" spans="1:8" ht="44.25" customHeight="1" x14ac:dyDescent="0.25">
      <c r="A169" s="62"/>
      <c r="B169" s="23">
        <v>6.6</v>
      </c>
      <c r="C169" s="13" t="s">
        <v>279</v>
      </c>
      <c r="D169" s="114"/>
      <c r="E169" s="125"/>
      <c r="F169" s="14"/>
      <c r="G169" s="88"/>
      <c r="H169" s="89">
        <f>SUM(G170:G188)</f>
        <v>0</v>
      </c>
    </row>
    <row r="170" spans="1:8" ht="15.95" customHeight="1" x14ac:dyDescent="0.25">
      <c r="A170" s="61"/>
      <c r="B170" s="17" t="s">
        <v>104</v>
      </c>
      <c r="C170" s="112" t="s">
        <v>389</v>
      </c>
      <c r="D170" s="151" t="s">
        <v>291</v>
      </c>
      <c r="E170" s="121">
        <v>3</v>
      </c>
      <c r="F170" s="157">
        <v>0</v>
      </c>
      <c r="G170" s="90">
        <f t="shared" si="7"/>
        <v>0</v>
      </c>
      <c r="H170" s="91"/>
    </row>
    <row r="171" spans="1:8" ht="15.95" customHeight="1" x14ac:dyDescent="0.25">
      <c r="A171" s="61"/>
      <c r="B171" s="17" t="s">
        <v>105</v>
      </c>
      <c r="C171" s="112" t="s">
        <v>390</v>
      </c>
      <c r="D171" s="151" t="s">
        <v>291</v>
      </c>
      <c r="E171" s="121">
        <v>2</v>
      </c>
      <c r="F171" s="157">
        <v>0</v>
      </c>
      <c r="G171" s="90">
        <f t="shared" si="7"/>
        <v>0</v>
      </c>
      <c r="H171" s="91"/>
    </row>
    <row r="172" spans="1:8" ht="15.95" customHeight="1" x14ac:dyDescent="0.25">
      <c r="A172" s="61"/>
      <c r="B172" s="17" t="s">
        <v>106</v>
      </c>
      <c r="C172" s="112" t="s">
        <v>391</v>
      </c>
      <c r="D172" s="151" t="s">
        <v>291</v>
      </c>
      <c r="E172" s="121">
        <v>8</v>
      </c>
      <c r="F172" s="157">
        <v>0</v>
      </c>
      <c r="G172" s="90">
        <f t="shared" si="7"/>
        <v>0</v>
      </c>
      <c r="H172" s="91"/>
    </row>
    <row r="173" spans="1:8" ht="15.95" customHeight="1" x14ac:dyDescent="0.25">
      <c r="A173" s="61"/>
      <c r="B173" s="17" t="s">
        <v>107</v>
      </c>
      <c r="C173" s="112" t="s">
        <v>392</v>
      </c>
      <c r="D173" s="151" t="s">
        <v>291</v>
      </c>
      <c r="E173" s="121">
        <v>2</v>
      </c>
      <c r="F173" s="157">
        <v>0</v>
      </c>
      <c r="G173" s="90">
        <f t="shared" si="7"/>
        <v>0</v>
      </c>
      <c r="H173" s="91"/>
    </row>
    <row r="174" spans="1:8" ht="15.95" customHeight="1" x14ac:dyDescent="0.25">
      <c r="A174" s="61"/>
      <c r="B174" s="17" t="s">
        <v>108</v>
      </c>
      <c r="C174" s="112" t="s">
        <v>393</v>
      </c>
      <c r="D174" s="151" t="s">
        <v>291</v>
      </c>
      <c r="E174" s="121">
        <v>3</v>
      </c>
      <c r="F174" s="157">
        <v>0</v>
      </c>
      <c r="G174" s="90">
        <f t="shared" si="7"/>
        <v>0</v>
      </c>
      <c r="H174" s="91"/>
    </row>
    <row r="175" spans="1:8" ht="15.95" customHeight="1" x14ac:dyDescent="0.25">
      <c r="A175" s="61"/>
      <c r="B175" s="17" t="s">
        <v>109</v>
      </c>
      <c r="C175" s="112" t="s">
        <v>394</v>
      </c>
      <c r="D175" s="151" t="s">
        <v>291</v>
      </c>
      <c r="E175" s="121">
        <v>2</v>
      </c>
      <c r="F175" s="157">
        <v>0</v>
      </c>
      <c r="G175" s="90">
        <f t="shared" si="7"/>
        <v>0</v>
      </c>
      <c r="H175" s="91"/>
    </row>
    <row r="176" spans="1:8" ht="15.95" customHeight="1" x14ac:dyDescent="0.25">
      <c r="A176" s="61"/>
      <c r="B176" s="17" t="s">
        <v>110</v>
      </c>
      <c r="C176" s="112" t="s">
        <v>395</v>
      </c>
      <c r="D176" s="151" t="s">
        <v>291</v>
      </c>
      <c r="E176" s="121">
        <v>4</v>
      </c>
      <c r="F176" s="157">
        <v>0</v>
      </c>
      <c r="G176" s="90">
        <f t="shared" si="7"/>
        <v>0</v>
      </c>
      <c r="H176" s="91"/>
    </row>
    <row r="177" spans="1:8" ht="15.95" customHeight="1" x14ac:dyDescent="0.25">
      <c r="A177" s="61"/>
      <c r="B177" s="17" t="s">
        <v>111</v>
      </c>
      <c r="C177" s="112" t="s">
        <v>396</v>
      </c>
      <c r="D177" s="151" t="s">
        <v>291</v>
      </c>
      <c r="E177" s="121">
        <v>4</v>
      </c>
      <c r="F177" s="157">
        <v>0</v>
      </c>
      <c r="G177" s="90">
        <f t="shared" si="7"/>
        <v>0</v>
      </c>
      <c r="H177" s="91"/>
    </row>
    <row r="178" spans="1:8" ht="15.95" customHeight="1" x14ac:dyDescent="0.25">
      <c r="A178" s="61"/>
      <c r="B178" s="17" t="s">
        <v>112</v>
      </c>
      <c r="C178" s="112" t="s">
        <v>397</v>
      </c>
      <c r="D178" s="151" t="s">
        <v>291</v>
      </c>
      <c r="E178" s="121">
        <v>2</v>
      </c>
      <c r="F178" s="157">
        <v>0</v>
      </c>
      <c r="G178" s="90">
        <f t="shared" si="7"/>
        <v>0</v>
      </c>
      <c r="H178" s="91"/>
    </row>
    <row r="179" spans="1:8" ht="15.95" customHeight="1" x14ac:dyDescent="0.25">
      <c r="A179" s="61"/>
      <c r="B179" s="17" t="s">
        <v>113</v>
      </c>
      <c r="C179" s="112" t="s">
        <v>398</v>
      </c>
      <c r="D179" s="151" t="s">
        <v>292</v>
      </c>
      <c r="E179" s="121">
        <v>4</v>
      </c>
      <c r="F179" s="157">
        <v>0</v>
      </c>
      <c r="G179" s="90">
        <f t="shared" si="7"/>
        <v>0</v>
      </c>
      <c r="H179" s="91"/>
    </row>
    <row r="180" spans="1:8" ht="15.95" customHeight="1" x14ac:dyDescent="0.25">
      <c r="A180" s="61"/>
      <c r="B180" s="17" t="s">
        <v>869</v>
      </c>
      <c r="C180" s="112" t="s">
        <v>399</v>
      </c>
      <c r="D180" s="151" t="s">
        <v>292</v>
      </c>
      <c r="E180" s="121">
        <v>6</v>
      </c>
      <c r="F180" s="157">
        <v>0</v>
      </c>
      <c r="G180" s="90">
        <f t="shared" si="7"/>
        <v>0</v>
      </c>
      <c r="H180" s="91"/>
    </row>
    <row r="181" spans="1:8" ht="15.95" customHeight="1" x14ac:dyDescent="0.25">
      <c r="A181" s="61"/>
      <c r="B181" s="17" t="s">
        <v>870</v>
      </c>
      <c r="C181" s="112" t="s">
        <v>400</v>
      </c>
      <c r="D181" s="151" t="s">
        <v>291</v>
      </c>
      <c r="E181" s="121">
        <v>8</v>
      </c>
      <c r="F181" s="157">
        <v>0</v>
      </c>
      <c r="G181" s="90">
        <f t="shared" si="7"/>
        <v>0</v>
      </c>
      <c r="H181" s="91"/>
    </row>
    <row r="182" spans="1:8" ht="15.95" customHeight="1" x14ac:dyDescent="0.25">
      <c r="A182" s="61"/>
      <c r="B182" s="17" t="s">
        <v>871</v>
      </c>
      <c r="C182" s="112" t="s">
        <v>401</v>
      </c>
      <c r="D182" s="151" t="s">
        <v>291</v>
      </c>
      <c r="E182" s="121">
        <v>8</v>
      </c>
      <c r="F182" s="157">
        <v>0</v>
      </c>
      <c r="G182" s="90">
        <f t="shared" si="7"/>
        <v>0</v>
      </c>
      <c r="H182" s="91"/>
    </row>
    <row r="183" spans="1:8" x14ac:dyDescent="0.25">
      <c r="A183" s="61"/>
      <c r="B183" s="17" t="s">
        <v>872</v>
      </c>
      <c r="C183" s="112" t="s">
        <v>402</v>
      </c>
      <c r="D183" s="151" t="s">
        <v>291</v>
      </c>
      <c r="E183" s="121">
        <v>3</v>
      </c>
      <c r="F183" s="157">
        <v>0</v>
      </c>
      <c r="G183" s="90">
        <f t="shared" si="7"/>
        <v>0</v>
      </c>
      <c r="H183" s="91"/>
    </row>
    <row r="184" spans="1:8" x14ac:dyDescent="0.25">
      <c r="A184" s="61"/>
      <c r="B184" s="17" t="s">
        <v>873</v>
      </c>
      <c r="C184" s="112" t="s">
        <v>403</v>
      </c>
      <c r="D184" s="151" t="s">
        <v>291</v>
      </c>
      <c r="E184" s="121">
        <v>1</v>
      </c>
      <c r="F184" s="157">
        <v>0</v>
      </c>
      <c r="G184" s="90">
        <f t="shared" si="7"/>
        <v>0</v>
      </c>
      <c r="H184" s="91"/>
    </row>
    <row r="185" spans="1:8" ht="17.25" customHeight="1" x14ac:dyDescent="0.25">
      <c r="A185" s="61"/>
      <c r="B185" s="17" t="s">
        <v>874</v>
      </c>
      <c r="C185" s="112" t="s">
        <v>404</v>
      </c>
      <c r="D185" s="151" t="s">
        <v>291</v>
      </c>
      <c r="E185" s="121">
        <v>1</v>
      </c>
      <c r="F185" s="157">
        <v>0</v>
      </c>
      <c r="G185" s="90">
        <f t="shared" si="7"/>
        <v>0</v>
      </c>
      <c r="H185" s="91"/>
    </row>
    <row r="186" spans="1:8" x14ac:dyDescent="0.25">
      <c r="A186" s="61"/>
      <c r="B186" s="17" t="s">
        <v>875</v>
      </c>
      <c r="C186" s="112" t="s">
        <v>405</v>
      </c>
      <c r="D186" s="151" t="s">
        <v>291</v>
      </c>
      <c r="E186" s="121">
        <v>1</v>
      </c>
      <c r="F186" s="157">
        <v>0</v>
      </c>
      <c r="G186" s="90">
        <f t="shared" si="7"/>
        <v>0</v>
      </c>
      <c r="H186" s="91"/>
    </row>
    <row r="187" spans="1:8" ht="15.95" customHeight="1" x14ac:dyDescent="0.25">
      <c r="A187" s="61"/>
      <c r="B187" s="17" t="s">
        <v>876</v>
      </c>
      <c r="C187" s="112" t="s">
        <v>406</v>
      </c>
      <c r="D187" s="151" t="s">
        <v>292</v>
      </c>
      <c r="E187" s="121">
        <v>7</v>
      </c>
      <c r="F187" s="157">
        <v>0</v>
      </c>
      <c r="G187" s="90">
        <f t="shared" si="7"/>
        <v>0</v>
      </c>
      <c r="H187" s="91"/>
    </row>
    <row r="188" spans="1:8" ht="15.95" customHeight="1" x14ac:dyDescent="0.25">
      <c r="A188" s="61"/>
      <c r="B188" s="17" t="s">
        <v>877</v>
      </c>
      <c r="C188" s="112" t="s">
        <v>407</v>
      </c>
      <c r="D188" s="151" t="s">
        <v>291</v>
      </c>
      <c r="E188" s="121">
        <v>4</v>
      </c>
      <c r="F188" s="157">
        <v>0</v>
      </c>
      <c r="G188" s="90">
        <f t="shared" si="7"/>
        <v>0</v>
      </c>
      <c r="H188" s="91"/>
    </row>
    <row r="189" spans="1:8" ht="53.25" customHeight="1" x14ac:dyDescent="0.25">
      <c r="A189" s="62"/>
      <c r="B189" s="23">
        <v>6.7</v>
      </c>
      <c r="C189" s="13" t="s">
        <v>280</v>
      </c>
      <c r="D189" s="114"/>
      <c r="E189" s="125"/>
      <c r="F189" s="14"/>
      <c r="G189" s="88"/>
      <c r="H189" s="89">
        <f>SUM(G190:G199)</f>
        <v>0</v>
      </c>
    </row>
    <row r="190" spans="1:8" ht="15.95" customHeight="1" x14ac:dyDescent="0.25">
      <c r="A190" s="61"/>
      <c r="B190" s="17" t="s">
        <v>114</v>
      </c>
      <c r="C190" s="112" t="s">
        <v>408</v>
      </c>
      <c r="D190" s="151" t="s">
        <v>291</v>
      </c>
      <c r="E190" s="121">
        <v>20</v>
      </c>
      <c r="F190" s="157">
        <v>0</v>
      </c>
      <c r="G190" s="90">
        <f t="shared" si="7"/>
        <v>0</v>
      </c>
      <c r="H190" s="91"/>
    </row>
    <row r="191" spans="1:8" ht="15.95" customHeight="1" x14ac:dyDescent="0.25">
      <c r="A191" s="61"/>
      <c r="B191" s="17" t="s">
        <v>115</v>
      </c>
      <c r="C191" s="112" t="s">
        <v>409</v>
      </c>
      <c r="D191" s="151" t="s">
        <v>291</v>
      </c>
      <c r="E191" s="121">
        <v>6</v>
      </c>
      <c r="F191" s="157">
        <v>0</v>
      </c>
      <c r="G191" s="90">
        <f t="shared" si="7"/>
        <v>0</v>
      </c>
      <c r="H191" s="91"/>
    </row>
    <row r="192" spans="1:8" ht="15.95" customHeight="1" x14ac:dyDescent="0.25">
      <c r="A192" s="61"/>
      <c r="B192" s="17" t="s">
        <v>116</v>
      </c>
      <c r="C192" s="112" t="s">
        <v>410</v>
      </c>
      <c r="D192" s="151" t="s">
        <v>291</v>
      </c>
      <c r="E192" s="121">
        <v>3</v>
      </c>
      <c r="F192" s="157">
        <v>0</v>
      </c>
      <c r="G192" s="90">
        <f t="shared" si="7"/>
        <v>0</v>
      </c>
      <c r="H192" s="91"/>
    </row>
    <row r="193" spans="1:8" ht="15.95" customHeight="1" x14ac:dyDescent="0.25">
      <c r="A193" s="61"/>
      <c r="B193" s="17" t="s">
        <v>117</v>
      </c>
      <c r="C193" s="112" t="s">
        <v>411</v>
      </c>
      <c r="D193" s="151" t="s">
        <v>291</v>
      </c>
      <c r="E193" s="121">
        <v>2</v>
      </c>
      <c r="F193" s="157">
        <v>0</v>
      </c>
      <c r="G193" s="90">
        <f t="shared" si="7"/>
        <v>0</v>
      </c>
      <c r="H193" s="91"/>
    </row>
    <row r="194" spans="1:8" ht="15.95" customHeight="1" x14ac:dyDescent="0.25">
      <c r="A194" s="61"/>
      <c r="B194" s="17" t="s">
        <v>118</v>
      </c>
      <c r="C194" s="112" t="s">
        <v>412</v>
      </c>
      <c r="D194" s="151" t="s">
        <v>291</v>
      </c>
      <c r="E194" s="121">
        <v>1</v>
      </c>
      <c r="F194" s="157">
        <v>0</v>
      </c>
      <c r="G194" s="90">
        <f t="shared" si="7"/>
        <v>0</v>
      </c>
      <c r="H194" s="91"/>
    </row>
    <row r="195" spans="1:8" ht="15.95" customHeight="1" x14ac:dyDescent="0.25">
      <c r="A195" s="61"/>
      <c r="B195" s="17" t="s">
        <v>119</v>
      </c>
      <c r="C195" s="112" t="s">
        <v>413</v>
      </c>
      <c r="D195" s="151" t="s">
        <v>291</v>
      </c>
      <c r="E195" s="121">
        <v>1</v>
      </c>
      <c r="F195" s="157">
        <v>0</v>
      </c>
      <c r="G195" s="90">
        <f t="shared" si="7"/>
        <v>0</v>
      </c>
      <c r="H195" s="91"/>
    </row>
    <row r="196" spans="1:8" ht="15.95" customHeight="1" x14ac:dyDescent="0.25">
      <c r="A196" s="61"/>
      <c r="B196" s="17" t="s">
        <v>120</v>
      </c>
      <c r="C196" s="112" t="s">
        <v>414</v>
      </c>
      <c r="D196" s="151" t="s">
        <v>291</v>
      </c>
      <c r="E196" s="121">
        <v>4</v>
      </c>
      <c r="F196" s="157">
        <v>0</v>
      </c>
      <c r="G196" s="90">
        <f t="shared" si="7"/>
        <v>0</v>
      </c>
      <c r="H196" s="91"/>
    </row>
    <row r="197" spans="1:8" ht="15.95" customHeight="1" x14ac:dyDescent="0.25">
      <c r="A197" s="61"/>
      <c r="B197" s="17" t="s">
        <v>121</v>
      </c>
      <c r="C197" s="112" t="s">
        <v>415</v>
      </c>
      <c r="D197" s="151" t="s">
        <v>291</v>
      </c>
      <c r="E197" s="121">
        <v>4</v>
      </c>
      <c r="F197" s="157">
        <v>0</v>
      </c>
      <c r="G197" s="90">
        <f t="shared" si="7"/>
        <v>0</v>
      </c>
      <c r="H197" s="91"/>
    </row>
    <row r="198" spans="1:8" ht="15.95" customHeight="1" x14ac:dyDescent="0.25">
      <c r="A198" s="61"/>
      <c r="B198" s="17" t="s">
        <v>122</v>
      </c>
      <c r="C198" s="112" t="s">
        <v>416</v>
      </c>
      <c r="D198" s="151" t="s">
        <v>291</v>
      </c>
      <c r="E198" s="121">
        <v>27</v>
      </c>
      <c r="F198" s="157">
        <v>0</v>
      </c>
      <c r="G198" s="90">
        <f t="shared" si="7"/>
        <v>0</v>
      </c>
      <c r="H198" s="91"/>
    </row>
    <row r="199" spans="1:8" ht="15.95" customHeight="1" x14ac:dyDescent="0.25">
      <c r="A199" s="61"/>
      <c r="B199" s="17" t="s">
        <v>123</v>
      </c>
      <c r="C199" s="112" t="s">
        <v>417</v>
      </c>
      <c r="D199" s="151" t="s">
        <v>291</v>
      </c>
      <c r="E199" s="121">
        <v>1</v>
      </c>
      <c r="F199" s="157">
        <v>0</v>
      </c>
      <c r="G199" s="90">
        <f t="shared" si="7"/>
        <v>0</v>
      </c>
      <c r="H199" s="91"/>
    </row>
    <row r="200" spans="1:8" ht="63.95" customHeight="1" x14ac:dyDescent="0.25">
      <c r="A200" s="62"/>
      <c r="B200" s="23">
        <v>6.8</v>
      </c>
      <c r="C200" s="13" t="s">
        <v>281</v>
      </c>
      <c r="D200" s="114"/>
      <c r="E200" s="125"/>
      <c r="F200" s="14"/>
      <c r="G200" s="88"/>
      <c r="H200" s="89">
        <f>SUM(G201:G214)</f>
        <v>0</v>
      </c>
    </row>
    <row r="201" spans="1:8" ht="15.95" customHeight="1" x14ac:dyDescent="0.25">
      <c r="A201" s="61"/>
      <c r="B201" s="17" t="s">
        <v>124</v>
      </c>
      <c r="C201" s="112" t="s">
        <v>418</v>
      </c>
      <c r="D201" s="151" t="s">
        <v>292</v>
      </c>
      <c r="E201" s="121">
        <v>248</v>
      </c>
      <c r="F201" s="157">
        <v>0</v>
      </c>
      <c r="G201" s="90">
        <f t="shared" si="7"/>
        <v>0</v>
      </c>
      <c r="H201" s="91"/>
    </row>
    <row r="202" spans="1:8" ht="15.95" customHeight="1" x14ac:dyDescent="0.25">
      <c r="A202" s="61"/>
      <c r="B202" s="17" t="s">
        <v>125</v>
      </c>
      <c r="C202" s="112" t="s">
        <v>419</v>
      </c>
      <c r="D202" s="151" t="s">
        <v>291</v>
      </c>
      <c r="E202" s="121">
        <v>272</v>
      </c>
      <c r="F202" s="157">
        <v>0</v>
      </c>
      <c r="G202" s="90">
        <f t="shared" si="7"/>
        <v>0</v>
      </c>
      <c r="H202" s="91"/>
    </row>
    <row r="203" spans="1:8" ht="15.95" customHeight="1" x14ac:dyDescent="0.25">
      <c r="A203" s="61"/>
      <c r="B203" s="17" t="s">
        <v>126</v>
      </c>
      <c r="C203" s="112" t="s">
        <v>420</v>
      </c>
      <c r="D203" s="151" t="s">
        <v>292</v>
      </c>
      <c r="E203" s="121">
        <v>10</v>
      </c>
      <c r="F203" s="157">
        <v>0</v>
      </c>
      <c r="G203" s="90">
        <f t="shared" si="7"/>
        <v>0</v>
      </c>
      <c r="H203" s="91"/>
    </row>
    <row r="204" spans="1:8" ht="15.95" customHeight="1" x14ac:dyDescent="0.25">
      <c r="A204" s="61"/>
      <c r="B204" s="17" t="s">
        <v>127</v>
      </c>
      <c r="C204" s="112" t="s">
        <v>421</v>
      </c>
      <c r="D204" s="151" t="s">
        <v>291</v>
      </c>
      <c r="E204" s="121">
        <v>9</v>
      </c>
      <c r="F204" s="157">
        <v>0</v>
      </c>
      <c r="G204" s="90">
        <f t="shared" si="7"/>
        <v>0</v>
      </c>
      <c r="H204" s="91"/>
    </row>
    <row r="205" spans="1:8" ht="15.95" customHeight="1" x14ac:dyDescent="0.25">
      <c r="A205" s="61"/>
      <c r="B205" s="17" t="s">
        <v>128</v>
      </c>
      <c r="C205" s="112" t="s">
        <v>422</v>
      </c>
      <c r="D205" s="151" t="s">
        <v>292</v>
      </c>
      <c r="E205" s="121">
        <v>13</v>
      </c>
      <c r="F205" s="157">
        <v>0</v>
      </c>
      <c r="G205" s="90">
        <f t="shared" si="7"/>
        <v>0</v>
      </c>
      <c r="H205" s="91"/>
    </row>
    <row r="206" spans="1:8" ht="15.95" customHeight="1" x14ac:dyDescent="0.25">
      <c r="A206" s="61"/>
      <c r="B206" s="17" t="s">
        <v>878</v>
      </c>
      <c r="C206" s="112" t="s">
        <v>423</v>
      </c>
      <c r="D206" s="151" t="s">
        <v>291</v>
      </c>
      <c r="E206" s="121">
        <v>14</v>
      </c>
      <c r="F206" s="157">
        <v>0</v>
      </c>
      <c r="G206" s="90">
        <f t="shared" si="7"/>
        <v>0</v>
      </c>
      <c r="H206" s="91"/>
    </row>
    <row r="207" spans="1:8" ht="15.95" customHeight="1" x14ac:dyDescent="0.25">
      <c r="A207" s="61"/>
      <c r="B207" s="17" t="s">
        <v>879</v>
      </c>
      <c r="C207" s="112" t="s">
        <v>424</v>
      </c>
      <c r="D207" s="151" t="s">
        <v>292</v>
      </c>
      <c r="E207" s="121">
        <v>45</v>
      </c>
      <c r="F207" s="157">
        <v>0</v>
      </c>
      <c r="G207" s="90">
        <f t="shared" si="7"/>
        <v>0</v>
      </c>
      <c r="H207" s="91"/>
    </row>
    <row r="208" spans="1:8" ht="15.95" customHeight="1" x14ac:dyDescent="0.25">
      <c r="A208" s="61"/>
      <c r="B208" s="17" t="s">
        <v>880</v>
      </c>
      <c r="C208" s="112" t="s">
        <v>425</v>
      </c>
      <c r="D208" s="151" t="s">
        <v>291</v>
      </c>
      <c r="E208" s="121">
        <v>69</v>
      </c>
      <c r="F208" s="157">
        <v>0</v>
      </c>
      <c r="G208" s="90">
        <f t="shared" si="7"/>
        <v>0</v>
      </c>
      <c r="H208" s="91"/>
    </row>
    <row r="209" spans="1:8" ht="15.95" customHeight="1" x14ac:dyDescent="0.25">
      <c r="A209" s="61"/>
      <c r="B209" s="17" t="s">
        <v>881</v>
      </c>
      <c r="C209" s="112" t="s">
        <v>426</v>
      </c>
      <c r="D209" s="151" t="s">
        <v>292</v>
      </c>
      <c r="E209" s="121">
        <v>9</v>
      </c>
      <c r="F209" s="157">
        <v>0</v>
      </c>
      <c r="G209" s="90">
        <f t="shared" si="7"/>
        <v>0</v>
      </c>
      <c r="H209" s="91"/>
    </row>
    <row r="210" spans="1:8" ht="15.95" customHeight="1" x14ac:dyDescent="0.25">
      <c r="A210" s="61"/>
      <c r="B210" s="17" t="s">
        <v>882</v>
      </c>
      <c r="C210" s="112" t="s">
        <v>427</v>
      </c>
      <c r="D210" s="151" t="s">
        <v>291</v>
      </c>
      <c r="E210" s="121">
        <v>19</v>
      </c>
      <c r="F210" s="157">
        <v>0</v>
      </c>
      <c r="G210" s="90">
        <f t="shared" si="7"/>
        <v>0</v>
      </c>
      <c r="H210" s="91"/>
    </row>
    <row r="211" spans="1:8" ht="15.95" customHeight="1" x14ac:dyDescent="0.25">
      <c r="A211" s="61"/>
      <c r="B211" s="17" t="s">
        <v>883</v>
      </c>
      <c r="C211" s="112" t="s">
        <v>428</v>
      </c>
      <c r="D211" s="151" t="s">
        <v>292</v>
      </c>
      <c r="E211" s="121">
        <v>9</v>
      </c>
      <c r="F211" s="157">
        <v>0</v>
      </c>
      <c r="G211" s="90">
        <f t="shared" si="7"/>
        <v>0</v>
      </c>
      <c r="H211" s="91"/>
    </row>
    <row r="212" spans="1:8" ht="15.95" customHeight="1" x14ac:dyDescent="0.25">
      <c r="A212" s="61"/>
      <c r="B212" s="17" t="s">
        <v>884</v>
      </c>
      <c r="C212" s="112" t="s">
        <v>429</v>
      </c>
      <c r="D212" s="151" t="s">
        <v>291</v>
      </c>
      <c r="E212" s="121">
        <v>10</v>
      </c>
      <c r="F212" s="157">
        <v>0</v>
      </c>
      <c r="G212" s="90">
        <f t="shared" si="7"/>
        <v>0</v>
      </c>
      <c r="H212" s="91"/>
    </row>
    <row r="213" spans="1:8" ht="15.95" customHeight="1" x14ac:dyDescent="0.25">
      <c r="A213" s="61"/>
      <c r="B213" s="17" t="s">
        <v>885</v>
      </c>
      <c r="C213" s="112" t="s">
        <v>430</v>
      </c>
      <c r="D213" s="151" t="s">
        <v>292</v>
      </c>
      <c r="E213" s="121">
        <v>27</v>
      </c>
      <c r="F213" s="157">
        <v>0</v>
      </c>
      <c r="G213" s="90">
        <f t="shared" si="7"/>
        <v>0</v>
      </c>
      <c r="H213" s="91"/>
    </row>
    <row r="214" spans="1:8" ht="15.95" customHeight="1" x14ac:dyDescent="0.25">
      <c r="A214" s="61"/>
      <c r="B214" s="17" t="s">
        <v>886</v>
      </c>
      <c r="C214" s="112" t="s">
        <v>431</v>
      </c>
      <c r="D214" s="151" t="s">
        <v>291</v>
      </c>
      <c r="E214" s="121">
        <v>13</v>
      </c>
      <c r="F214" s="157">
        <v>0</v>
      </c>
      <c r="G214" s="90">
        <f t="shared" si="7"/>
        <v>0</v>
      </c>
      <c r="H214" s="91"/>
    </row>
    <row r="215" spans="1:8" ht="15.95" customHeight="1" x14ac:dyDescent="0.25">
      <c r="A215" s="62"/>
      <c r="B215" s="23">
        <v>6.9</v>
      </c>
      <c r="C215" s="13" t="s">
        <v>51</v>
      </c>
      <c r="D215" s="114"/>
      <c r="E215" s="125"/>
      <c r="F215" s="14"/>
      <c r="G215" s="88"/>
      <c r="H215" s="89">
        <f>SUM(G216:G220)</f>
        <v>0</v>
      </c>
    </row>
    <row r="216" spans="1:8" ht="15.95" customHeight="1" x14ac:dyDescent="0.25">
      <c r="A216" s="61"/>
      <c r="B216" s="17" t="s">
        <v>129</v>
      </c>
      <c r="C216" s="112" t="s">
        <v>432</v>
      </c>
      <c r="D216" s="151" t="s">
        <v>291</v>
      </c>
      <c r="E216" s="121">
        <v>22</v>
      </c>
      <c r="F216" s="157">
        <v>0</v>
      </c>
      <c r="G216" s="90">
        <f t="shared" ref="G216:G274" si="8">ROUND(E216*F216,0)</f>
        <v>0</v>
      </c>
      <c r="H216" s="91"/>
    </row>
    <row r="217" spans="1:8" ht="15.95" customHeight="1" x14ac:dyDescent="0.25">
      <c r="A217" s="61"/>
      <c r="B217" s="17" t="s">
        <v>130</v>
      </c>
      <c r="C217" s="112" t="s">
        <v>433</v>
      </c>
      <c r="D217" s="151" t="s">
        <v>291</v>
      </c>
      <c r="E217" s="121">
        <v>3</v>
      </c>
      <c r="F217" s="157">
        <v>0</v>
      </c>
      <c r="G217" s="90">
        <f t="shared" si="8"/>
        <v>0</v>
      </c>
      <c r="H217" s="91"/>
    </row>
    <row r="218" spans="1:8" ht="15.95" customHeight="1" x14ac:dyDescent="0.25">
      <c r="A218" s="61"/>
      <c r="B218" s="17" t="s">
        <v>131</v>
      </c>
      <c r="C218" s="112" t="s">
        <v>434</v>
      </c>
      <c r="D218" s="151" t="s">
        <v>291</v>
      </c>
      <c r="E218" s="121">
        <v>1</v>
      </c>
      <c r="F218" s="157">
        <v>0</v>
      </c>
      <c r="G218" s="90">
        <f t="shared" si="8"/>
        <v>0</v>
      </c>
      <c r="H218" s="91"/>
    </row>
    <row r="219" spans="1:8" ht="15.95" customHeight="1" x14ac:dyDescent="0.25">
      <c r="A219" s="61"/>
      <c r="B219" s="17" t="s">
        <v>132</v>
      </c>
      <c r="C219" s="112" t="s">
        <v>435</v>
      </c>
      <c r="D219" s="151" t="s">
        <v>291</v>
      </c>
      <c r="E219" s="121">
        <v>1</v>
      </c>
      <c r="F219" s="157">
        <v>0</v>
      </c>
      <c r="G219" s="90">
        <f t="shared" si="8"/>
        <v>0</v>
      </c>
      <c r="H219" s="91"/>
    </row>
    <row r="220" spans="1:8" ht="15.95" customHeight="1" x14ac:dyDescent="0.25">
      <c r="A220" s="61"/>
      <c r="B220" s="17" t="s">
        <v>887</v>
      </c>
      <c r="C220" s="112" t="s">
        <v>436</v>
      </c>
      <c r="D220" s="151" t="s">
        <v>291</v>
      </c>
      <c r="E220" s="121">
        <v>1</v>
      </c>
      <c r="F220" s="157">
        <v>0</v>
      </c>
      <c r="G220" s="90">
        <f t="shared" si="8"/>
        <v>0</v>
      </c>
      <c r="H220" s="91"/>
    </row>
    <row r="221" spans="1:8" ht="54.75" customHeight="1" x14ac:dyDescent="0.25">
      <c r="A221" s="62"/>
      <c r="B221" s="27">
        <v>6.1</v>
      </c>
      <c r="C221" s="114" t="s">
        <v>437</v>
      </c>
      <c r="D221" s="114"/>
      <c r="E221" s="125"/>
      <c r="F221" s="14"/>
      <c r="G221" s="88"/>
      <c r="H221" s="89">
        <f>SUM(G222:G225)</f>
        <v>0</v>
      </c>
    </row>
    <row r="222" spans="1:8" ht="15.95" customHeight="1" x14ac:dyDescent="0.25">
      <c r="A222" s="61"/>
      <c r="B222" s="17" t="s">
        <v>133</v>
      </c>
      <c r="C222" s="112" t="s">
        <v>438</v>
      </c>
      <c r="D222" s="151" t="s">
        <v>292</v>
      </c>
      <c r="E222" s="121">
        <v>21</v>
      </c>
      <c r="F222" s="157">
        <v>0</v>
      </c>
      <c r="G222" s="90">
        <f t="shared" si="8"/>
        <v>0</v>
      </c>
      <c r="H222" s="91"/>
    </row>
    <row r="223" spans="1:8" ht="15.95" customHeight="1" x14ac:dyDescent="0.25">
      <c r="A223" s="61"/>
      <c r="B223" s="17" t="s">
        <v>134</v>
      </c>
      <c r="C223" s="112" t="s">
        <v>439</v>
      </c>
      <c r="D223" s="151" t="s">
        <v>291</v>
      </c>
      <c r="E223" s="121">
        <v>14</v>
      </c>
      <c r="F223" s="157">
        <v>0</v>
      </c>
      <c r="G223" s="90">
        <f t="shared" si="8"/>
        <v>0</v>
      </c>
      <c r="H223" s="91"/>
    </row>
    <row r="224" spans="1:8" ht="15.95" customHeight="1" x14ac:dyDescent="0.25">
      <c r="A224" s="61"/>
      <c r="B224" s="17" t="s">
        <v>135</v>
      </c>
      <c r="C224" s="112" t="s">
        <v>440</v>
      </c>
      <c r="D224" s="151" t="s">
        <v>291</v>
      </c>
      <c r="E224" s="121">
        <v>2</v>
      </c>
      <c r="F224" s="157">
        <v>0</v>
      </c>
      <c r="G224" s="90">
        <f t="shared" si="8"/>
        <v>0</v>
      </c>
      <c r="H224" s="91"/>
    </row>
    <row r="225" spans="1:8" ht="15.95" customHeight="1" x14ac:dyDescent="0.25">
      <c r="A225" s="61"/>
      <c r="B225" s="17" t="s">
        <v>136</v>
      </c>
      <c r="C225" s="112" t="s">
        <v>389</v>
      </c>
      <c r="D225" s="151" t="s">
        <v>291</v>
      </c>
      <c r="E225" s="121">
        <v>2</v>
      </c>
      <c r="F225" s="157">
        <v>0</v>
      </c>
      <c r="G225" s="90">
        <f t="shared" si="8"/>
        <v>0</v>
      </c>
      <c r="H225" s="91"/>
    </row>
    <row r="226" spans="1:8" ht="15.95" customHeight="1" x14ac:dyDescent="0.25">
      <c r="A226" s="65"/>
      <c r="B226" s="28"/>
      <c r="C226" s="25" t="s">
        <v>52</v>
      </c>
      <c r="D226" s="152"/>
      <c r="E226" s="127"/>
      <c r="F226" s="26"/>
      <c r="G226" s="98"/>
      <c r="H226" s="99"/>
    </row>
    <row r="227" spans="1:8" ht="63.95" customHeight="1" x14ac:dyDescent="0.25">
      <c r="A227" s="62"/>
      <c r="B227" s="27">
        <v>6.11</v>
      </c>
      <c r="C227" s="13" t="s">
        <v>282</v>
      </c>
      <c r="D227" s="114"/>
      <c r="E227" s="125"/>
      <c r="F227" s="14"/>
      <c r="G227" s="88"/>
      <c r="H227" s="89">
        <f>SUM(G228:G234)</f>
        <v>0</v>
      </c>
    </row>
    <row r="228" spans="1:8" ht="15.95" customHeight="1" x14ac:dyDescent="0.25">
      <c r="A228" s="61"/>
      <c r="B228" s="17" t="s">
        <v>137</v>
      </c>
      <c r="C228" s="20" t="s">
        <v>515</v>
      </c>
      <c r="D228" s="151" t="s">
        <v>291</v>
      </c>
      <c r="E228" s="121">
        <v>9</v>
      </c>
      <c r="F228" s="157">
        <v>0</v>
      </c>
      <c r="G228" s="90">
        <f t="shared" si="8"/>
        <v>0</v>
      </c>
      <c r="H228" s="91"/>
    </row>
    <row r="229" spans="1:8" ht="15.95" customHeight="1" x14ac:dyDescent="0.25">
      <c r="A229" s="61"/>
      <c r="B229" s="17" t="s">
        <v>138</v>
      </c>
      <c r="C229" s="21" t="s">
        <v>516</v>
      </c>
      <c r="D229" s="151" t="s">
        <v>291</v>
      </c>
      <c r="E229" s="121">
        <v>2</v>
      </c>
      <c r="F229" s="157">
        <v>0</v>
      </c>
      <c r="G229" s="90">
        <f t="shared" si="8"/>
        <v>0</v>
      </c>
      <c r="H229" s="91"/>
    </row>
    <row r="230" spans="1:8" ht="15.95" customHeight="1" x14ac:dyDescent="0.25">
      <c r="A230" s="61"/>
      <c r="B230" s="17" t="s">
        <v>139</v>
      </c>
      <c r="C230" s="112" t="s">
        <v>441</v>
      </c>
      <c r="D230" s="151" t="s">
        <v>291</v>
      </c>
      <c r="E230" s="121">
        <v>20</v>
      </c>
      <c r="F230" s="157">
        <v>0</v>
      </c>
      <c r="G230" s="90">
        <f t="shared" si="8"/>
        <v>0</v>
      </c>
      <c r="H230" s="91"/>
    </row>
    <row r="231" spans="1:8" ht="15.95" customHeight="1" x14ac:dyDescent="0.25">
      <c r="A231" s="61"/>
      <c r="B231" s="17" t="s">
        <v>140</v>
      </c>
      <c r="C231" s="112" t="s">
        <v>442</v>
      </c>
      <c r="D231" s="151" t="s">
        <v>291</v>
      </c>
      <c r="E231" s="121">
        <v>1</v>
      </c>
      <c r="F231" s="157">
        <v>0</v>
      </c>
      <c r="G231" s="90">
        <f t="shared" si="8"/>
        <v>0</v>
      </c>
      <c r="H231" s="91"/>
    </row>
    <row r="232" spans="1:8" ht="15.95" customHeight="1" x14ac:dyDescent="0.25">
      <c r="A232" s="61"/>
      <c r="B232" s="17" t="s">
        <v>141</v>
      </c>
      <c r="C232" s="112" t="s">
        <v>443</v>
      </c>
      <c r="D232" s="151" t="s">
        <v>291</v>
      </c>
      <c r="E232" s="121">
        <v>4</v>
      </c>
      <c r="F232" s="157">
        <v>0</v>
      </c>
      <c r="G232" s="90">
        <f t="shared" si="8"/>
        <v>0</v>
      </c>
      <c r="H232" s="91"/>
    </row>
    <row r="233" spans="1:8" ht="15.95" customHeight="1" x14ac:dyDescent="0.25">
      <c r="A233" s="61"/>
      <c r="B233" s="17" t="s">
        <v>142</v>
      </c>
      <c r="C233" s="112" t="s">
        <v>444</v>
      </c>
      <c r="D233" s="151" t="s">
        <v>291</v>
      </c>
      <c r="E233" s="121">
        <v>1</v>
      </c>
      <c r="F233" s="157">
        <v>0</v>
      </c>
      <c r="G233" s="90">
        <f t="shared" si="8"/>
        <v>0</v>
      </c>
      <c r="H233" s="91"/>
    </row>
    <row r="234" spans="1:8" ht="15.95" customHeight="1" x14ac:dyDescent="0.25">
      <c r="A234" s="61"/>
      <c r="B234" s="17" t="s">
        <v>143</v>
      </c>
      <c r="C234" s="112" t="s">
        <v>445</v>
      </c>
      <c r="D234" s="151" t="s">
        <v>291</v>
      </c>
      <c r="E234" s="121">
        <v>9</v>
      </c>
      <c r="F234" s="157">
        <v>0</v>
      </c>
      <c r="G234" s="90">
        <f t="shared" si="8"/>
        <v>0</v>
      </c>
      <c r="H234" s="91"/>
    </row>
    <row r="235" spans="1:8" ht="63.95" customHeight="1" x14ac:dyDescent="0.25">
      <c r="A235" s="62"/>
      <c r="B235" s="27">
        <v>6.12</v>
      </c>
      <c r="C235" s="114" t="s">
        <v>446</v>
      </c>
      <c r="D235" s="114"/>
      <c r="E235" s="125"/>
      <c r="F235" s="14"/>
      <c r="G235" s="88"/>
      <c r="H235" s="89">
        <f>SUM(G236:G245)</f>
        <v>0</v>
      </c>
    </row>
    <row r="236" spans="1:8" ht="15.95" customHeight="1" x14ac:dyDescent="0.25">
      <c r="A236" s="61"/>
      <c r="B236" s="17" t="s">
        <v>144</v>
      </c>
      <c r="C236" s="112" t="s">
        <v>447</v>
      </c>
      <c r="D236" s="151" t="s">
        <v>292</v>
      </c>
      <c r="E236" s="121">
        <v>59</v>
      </c>
      <c r="F236" s="157">
        <v>0</v>
      </c>
      <c r="G236" s="90">
        <f t="shared" si="8"/>
        <v>0</v>
      </c>
      <c r="H236" s="91"/>
    </row>
    <row r="237" spans="1:8" ht="15.95" customHeight="1" x14ac:dyDescent="0.25">
      <c r="A237" s="61"/>
      <c r="B237" s="17" t="s">
        <v>145</v>
      </c>
      <c r="C237" s="112" t="s">
        <v>448</v>
      </c>
      <c r="D237" s="151" t="s">
        <v>291</v>
      </c>
      <c r="E237" s="121">
        <v>176</v>
      </c>
      <c r="F237" s="157">
        <v>0</v>
      </c>
      <c r="G237" s="90">
        <f t="shared" si="8"/>
        <v>0</v>
      </c>
      <c r="H237" s="91"/>
    </row>
    <row r="238" spans="1:8" ht="15.95" customHeight="1" x14ac:dyDescent="0.25">
      <c r="A238" s="61"/>
      <c r="B238" s="17" t="s">
        <v>888</v>
      </c>
      <c r="C238" s="112" t="s">
        <v>449</v>
      </c>
      <c r="D238" s="151" t="s">
        <v>292</v>
      </c>
      <c r="E238" s="121">
        <v>34</v>
      </c>
      <c r="F238" s="157">
        <v>0</v>
      </c>
      <c r="G238" s="90">
        <f t="shared" si="8"/>
        <v>0</v>
      </c>
      <c r="H238" s="91"/>
    </row>
    <row r="239" spans="1:8" ht="15.95" customHeight="1" x14ac:dyDescent="0.25">
      <c r="A239" s="61"/>
      <c r="B239" s="17" t="s">
        <v>889</v>
      </c>
      <c r="C239" s="112" t="s">
        <v>450</v>
      </c>
      <c r="D239" s="151" t="s">
        <v>291</v>
      </c>
      <c r="E239" s="121">
        <v>96</v>
      </c>
      <c r="F239" s="157">
        <v>0</v>
      </c>
      <c r="G239" s="90">
        <f t="shared" si="8"/>
        <v>0</v>
      </c>
      <c r="H239" s="91"/>
    </row>
    <row r="240" spans="1:8" ht="15.95" customHeight="1" x14ac:dyDescent="0.25">
      <c r="A240" s="61"/>
      <c r="B240" s="17" t="s">
        <v>890</v>
      </c>
      <c r="C240" s="112" t="s">
        <v>451</v>
      </c>
      <c r="D240" s="151" t="s">
        <v>292</v>
      </c>
      <c r="E240" s="121">
        <v>78</v>
      </c>
      <c r="F240" s="157">
        <v>0</v>
      </c>
      <c r="G240" s="90">
        <f t="shared" si="8"/>
        <v>0</v>
      </c>
      <c r="H240" s="91"/>
    </row>
    <row r="241" spans="1:8" ht="15.95" customHeight="1" x14ac:dyDescent="0.25">
      <c r="A241" s="61"/>
      <c r="B241" s="17" t="s">
        <v>891</v>
      </c>
      <c r="C241" s="112" t="s">
        <v>452</v>
      </c>
      <c r="D241" s="151" t="s">
        <v>291</v>
      </c>
      <c r="E241" s="121">
        <v>99</v>
      </c>
      <c r="F241" s="157">
        <v>0</v>
      </c>
      <c r="G241" s="90">
        <f t="shared" si="8"/>
        <v>0</v>
      </c>
      <c r="H241" s="91"/>
    </row>
    <row r="242" spans="1:8" ht="15.95" customHeight="1" x14ac:dyDescent="0.25">
      <c r="A242" s="61"/>
      <c r="B242" s="17" t="s">
        <v>892</v>
      </c>
      <c r="C242" s="112" t="s">
        <v>453</v>
      </c>
      <c r="D242" s="151" t="s">
        <v>292</v>
      </c>
      <c r="E242" s="121">
        <v>81</v>
      </c>
      <c r="F242" s="157">
        <v>0</v>
      </c>
      <c r="G242" s="90">
        <f t="shared" si="8"/>
        <v>0</v>
      </c>
      <c r="H242" s="91"/>
    </row>
    <row r="243" spans="1:8" ht="15.95" customHeight="1" x14ac:dyDescent="0.25">
      <c r="A243" s="61"/>
      <c r="B243" s="17" t="s">
        <v>893</v>
      </c>
      <c r="C243" s="112" t="s">
        <v>454</v>
      </c>
      <c r="D243" s="151" t="s">
        <v>292</v>
      </c>
      <c r="E243" s="121">
        <v>35</v>
      </c>
      <c r="F243" s="157">
        <v>0</v>
      </c>
      <c r="G243" s="90">
        <f t="shared" si="8"/>
        <v>0</v>
      </c>
      <c r="H243" s="91"/>
    </row>
    <row r="244" spans="1:8" ht="15.95" customHeight="1" x14ac:dyDescent="0.25">
      <c r="A244" s="61"/>
      <c r="B244" s="17" t="s">
        <v>894</v>
      </c>
      <c r="C244" s="112" t="s">
        <v>455</v>
      </c>
      <c r="D244" s="151" t="s">
        <v>292</v>
      </c>
      <c r="E244" s="121">
        <v>9</v>
      </c>
      <c r="F244" s="157">
        <v>0</v>
      </c>
      <c r="G244" s="90">
        <f t="shared" si="8"/>
        <v>0</v>
      </c>
      <c r="H244" s="91"/>
    </row>
    <row r="245" spans="1:8" ht="15.95" customHeight="1" x14ac:dyDescent="0.25">
      <c r="A245" s="61"/>
      <c r="B245" s="17" t="s">
        <v>895</v>
      </c>
      <c r="C245" s="112" t="s">
        <v>456</v>
      </c>
      <c r="D245" s="151" t="s">
        <v>291</v>
      </c>
      <c r="E245" s="121">
        <v>2</v>
      </c>
      <c r="F245" s="157">
        <v>0</v>
      </c>
      <c r="G245" s="90">
        <f t="shared" si="8"/>
        <v>0</v>
      </c>
      <c r="H245" s="91"/>
    </row>
    <row r="246" spans="1:8" ht="48" x14ac:dyDescent="0.25">
      <c r="A246" s="62"/>
      <c r="B246" s="27">
        <v>6.13</v>
      </c>
      <c r="C246" s="13" t="s">
        <v>283</v>
      </c>
      <c r="D246" s="114"/>
      <c r="E246" s="125"/>
      <c r="F246" s="14"/>
      <c r="G246" s="88"/>
      <c r="H246" s="89">
        <f>SUM(G247:G248)</f>
        <v>0</v>
      </c>
    </row>
    <row r="247" spans="1:8" ht="18" customHeight="1" x14ac:dyDescent="0.25">
      <c r="A247" s="61"/>
      <c r="B247" s="17" t="s">
        <v>146</v>
      </c>
      <c r="C247" s="112" t="s">
        <v>457</v>
      </c>
      <c r="D247" s="151" t="s">
        <v>292</v>
      </c>
      <c r="E247" s="121">
        <v>184</v>
      </c>
      <c r="F247" s="157">
        <v>0</v>
      </c>
      <c r="G247" s="90">
        <f t="shared" si="8"/>
        <v>0</v>
      </c>
      <c r="H247" s="91"/>
    </row>
    <row r="248" spans="1:8" ht="42" customHeight="1" x14ac:dyDescent="0.25">
      <c r="A248" s="61"/>
      <c r="B248" s="17" t="s">
        <v>147</v>
      </c>
      <c r="C248" s="112" t="s">
        <v>458</v>
      </c>
      <c r="D248" s="151" t="s">
        <v>514</v>
      </c>
      <c r="E248" s="121">
        <v>1</v>
      </c>
      <c r="F248" s="157">
        <v>0</v>
      </c>
      <c r="G248" s="90">
        <f t="shared" si="8"/>
        <v>0</v>
      </c>
      <c r="H248" s="91"/>
    </row>
    <row r="249" spans="1:8" ht="44.25" customHeight="1" x14ac:dyDescent="0.25">
      <c r="A249" s="62"/>
      <c r="B249" s="27">
        <v>6.14</v>
      </c>
      <c r="C249" s="114" t="s">
        <v>459</v>
      </c>
      <c r="D249" s="114"/>
      <c r="E249" s="125"/>
      <c r="F249" s="14"/>
      <c r="G249" s="88"/>
      <c r="H249" s="89">
        <f>SUM(G250:G267)</f>
        <v>0</v>
      </c>
    </row>
    <row r="250" spans="1:8" ht="15.95" customHeight="1" x14ac:dyDescent="0.25">
      <c r="A250" s="61"/>
      <c r="B250" s="17" t="s">
        <v>148</v>
      </c>
      <c r="C250" s="112" t="s">
        <v>1348</v>
      </c>
      <c r="D250" s="151" t="s">
        <v>292</v>
      </c>
      <c r="E250" s="121">
        <v>132</v>
      </c>
      <c r="F250" s="157">
        <v>0</v>
      </c>
      <c r="G250" s="90">
        <f t="shared" si="8"/>
        <v>0</v>
      </c>
      <c r="H250" s="91"/>
    </row>
    <row r="251" spans="1:8" ht="15.95" customHeight="1" x14ac:dyDescent="0.25">
      <c r="A251" s="61"/>
      <c r="B251" s="17" t="s">
        <v>149</v>
      </c>
      <c r="C251" s="112" t="s">
        <v>460</v>
      </c>
      <c r="D251" s="151" t="s">
        <v>292</v>
      </c>
      <c r="E251" s="121">
        <v>100</v>
      </c>
      <c r="F251" s="157">
        <v>0</v>
      </c>
      <c r="G251" s="90">
        <f t="shared" ref="G251" si="9">ROUND(E251*F251,0)</f>
        <v>0</v>
      </c>
      <c r="H251" s="91"/>
    </row>
    <row r="252" spans="1:8" ht="15.95" customHeight="1" x14ac:dyDescent="0.25">
      <c r="A252" s="61"/>
      <c r="B252" s="17" t="s">
        <v>150</v>
      </c>
      <c r="C252" s="112" t="s">
        <v>1349</v>
      </c>
      <c r="D252" s="151" t="s">
        <v>291</v>
      </c>
      <c r="E252" s="121">
        <v>111</v>
      </c>
      <c r="F252" s="157">
        <v>0</v>
      </c>
      <c r="G252" s="90">
        <f t="shared" si="8"/>
        <v>0</v>
      </c>
      <c r="H252" s="91"/>
    </row>
    <row r="253" spans="1:8" ht="15.95" customHeight="1" x14ac:dyDescent="0.25">
      <c r="A253" s="61"/>
      <c r="B253" s="17" t="s">
        <v>151</v>
      </c>
      <c r="C253" s="112" t="s">
        <v>461</v>
      </c>
      <c r="D253" s="151" t="s">
        <v>291</v>
      </c>
      <c r="E253" s="121">
        <v>100</v>
      </c>
      <c r="F253" s="157">
        <v>0</v>
      </c>
      <c r="G253" s="90">
        <f t="shared" ref="G253" si="10">ROUND(E253*F253,0)</f>
        <v>0</v>
      </c>
      <c r="H253" s="91"/>
    </row>
    <row r="254" spans="1:8" ht="15.95" customHeight="1" x14ac:dyDescent="0.25">
      <c r="A254" s="61"/>
      <c r="B254" s="17" t="s">
        <v>152</v>
      </c>
      <c r="C254" s="112" t="s">
        <v>462</v>
      </c>
      <c r="D254" s="151" t="s">
        <v>292</v>
      </c>
      <c r="E254" s="121">
        <v>8</v>
      </c>
      <c r="F254" s="157">
        <v>0</v>
      </c>
      <c r="G254" s="90">
        <f t="shared" si="8"/>
        <v>0</v>
      </c>
      <c r="H254" s="91"/>
    </row>
    <row r="255" spans="1:8" ht="15.95" customHeight="1" x14ac:dyDescent="0.25">
      <c r="A255" s="61"/>
      <c r="B255" s="17" t="s">
        <v>153</v>
      </c>
      <c r="C255" s="112" t="s">
        <v>463</v>
      </c>
      <c r="D255" s="151" t="s">
        <v>291</v>
      </c>
      <c r="E255" s="121">
        <v>17</v>
      </c>
      <c r="F255" s="157">
        <v>0</v>
      </c>
      <c r="G255" s="90">
        <f t="shared" si="8"/>
        <v>0</v>
      </c>
      <c r="H255" s="91"/>
    </row>
    <row r="256" spans="1:8" ht="15.95" customHeight="1" x14ac:dyDescent="0.25">
      <c r="A256" s="61"/>
      <c r="B256" s="17" t="s">
        <v>896</v>
      </c>
      <c r="C256" s="112" t="s">
        <v>420</v>
      </c>
      <c r="D256" s="151" t="s">
        <v>292</v>
      </c>
      <c r="E256" s="121">
        <v>82</v>
      </c>
      <c r="F256" s="157">
        <v>0</v>
      </c>
      <c r="G256" s="90">
        <f t="shared" si="8"/>
        <v>0</v>
      </c>
      <c r="H256" s="91"/>
    </row>
    <row r="257" spans="1:8" ht="15.95" customHeight="1" x14ac:dyDescent="0.25">
      <c r="A257" s="61"/>
      <c r="B257" s="17" t="s">
        <v>897</v>
      </c>
      <c r="C257" s="112" t="s">
        <v>464</v>
      </c>
      <c r="D257" s="151" t="s">
        <v>291</v>
      </c>
      <c r="E257" s="121">
        <v>40</v>
      </c>
      <c r="F257" s="157">
        <v>0</v>
      </c>
      <c r="G257" s="90">
        <f t="shared" si="8"/>
        <v>0</v>
      </c>
      <c r="H257" s="91"/>
    </row>
    <row r="258" spans="1:8" ht="15.95" customHeight="1" x14ac:dyDescent="0.25">
      <c r="A258" s="61"/>
      <c r="B258" s="17" t="s">
        <v>898</v>
      </c>
      <c r="C258" s="112" t="s">
        <v>465</v>
      </c>
      <c r="D258" s="151" t="s">
        <v>292</v>
      </c>
      <c r="E258" s="121">
        <v>53</v>
      </c>
      <c r="F258" s="157">
        <v>0</v>
      </c>
      <c r="G258" s="90">
        <f t="shared" si="8"/>
        <v>0</v>
      </c>
      <c r="H258" s="91"/>
    </row>
    <row r="259" spans="1:8" ht="15.95" customHeight="1" x14ac:dyDescent="0.25">
      <c r="A259" s="61"/>
      <c r="B259" s="17" t="s">
        <v>899</v>
      </c>
      <c r="C259" s="112" t="s">
        <v>466</v>
      </c>
      <c r="D259" s="151" t="s">
        <v>291</v>
      </c>
      <c r="E259" s="121">
        <v>35</v>
      </c>
      <c r="F259" s="157">
        <v>0</v>
      </c>
      <c r="G259" s="90">
        <f t="shared" si="8"/>
        <v>0</v>
      </c>
      <c r="H259" s="91"/>
    </row>
    <row r="260" spans="1:8" ht="15.95" customHeight="1" x14ac:dyDescent="0.25">
      <c r="A260" s="61"/>
      <c r="B260" s="17" t="s">
        <v>900</v>
      </c>
      <c r="C260" s="112" t="s">
        <v>467</v>
      </c>
      <c r="D260" s="151" t="s">
        <v>502</v>
      </c>
      <c r="E260" s="121">
        <v>13</v>
      </c>
      <c r="F260" s="157">
        <v>0</v>
      </c>
      <c r="G260" s="90">
        <f t="shared" si="8"/>
        <v>0</v>
      </c>
      <c r="H260" s="91"/>
    </row>
    <row r="261" spans="1:8" ht="15.95" customHeight="1" x14ac:dyDescent="0.25">
      <c r="A261" s="61"/>
      <c r="B261" s="17" t="s">
        <v>901</v>
      </c>
      <c r="C261" s="112" t="s">
        <v>468</v>
      </c>
      <c r="D261" s="151" t="s">
        <v>291</v>
      </c>
      <c r="E261" s="121">
        <v>21</v>
      </c>
      <c r="F261" s="157">
        <v>0</v>
      </c>
      <c r="G261" s="90">
        <f t="shared" si="8"/>
        <v>0</v>
      </c>
      <c r="H261" s="91"/>
    </row>
    <row r="262" spans="1:8" ht="15.95" customHeight="1" x14ac:dyDescent="0.25">
      <c r="A262" s="61"/>
      <c r="B262" s="17" t="s">
        <v>902</v>
      </c>
      <c r="C262" s="112" t="s">
        <v>469</v>
      </c>
      <c r="D262" s="151" t="s">
        <v>291</v>
      </c>
      <c r="E262" s="121">
        <v>16</v>
      </c>
      <c r="F262" s="157">
        <v>0</v>
      </c>
      <c r="G262" s="90">
        <f t="shared" si="8"/>
        <v>0</v>
      </c>
      <c r="H262" s="91"/>
    </row>
    <row r="263" spans="1:8" ht="15.95" customHeight="1" x14ac:dyDescent="0.25">
      <c r="A263" s="61"/>
      <c r="B263" s="17" t="s">
        <v>903</v>
      </c>
      <c r="C263" s="112" t="s">
        <v>470</v>
      </c>
      <c r="D263" s="151" t="s">
        <v>291</v>
      </c>
      <c r="E263" s="121">
        <v>4</v>
      </c>
      <c r="F263" s="157">
        <v>0</v>
      </c>
      <c r="G263" s="90">
        <f t="shared" si="8"/>
        <v>0</v>
      </c>
      <c r="H263" s="91"/>
    </row>
    <row r="264" spans="1:8" ht="15.95" customHeight="1" x14ac:dyDescent="0.25">
      <c r="A264" s="61"/>
      <c r="B264" s="17" t="s">
        <v>904</v>
      </c>
      <c r="C264" s="112" t="s">
        <v>1350</v>
      </c>
      <c r="D264" s="151" t="s">
        <v>291</v>
      </c>
      <c r="E264" s="121">
        <v>4</v>
      </c>
      <c r="F264" s="157">
        <v>0</v>
      </c>
      <c r="G264" s="90">
        <f t="shared" si="8"/>
        <v>0</v>
      </c>
      <c r="H264" s="91"/>
    </row>
    <row r="265" spans="1:8" ht="15.95" customHeight="1" x14ac:dyDescent="0.25">
      <c r="A265" s="61"/>
      <c r="B265" s="17" t="s">
        <v>1354</v>
      </c>
      <c r="C265" s="112" t="s">
        <v>471</v>
      </c>
      <c r="D265" s="151" t="s">
        <v>291</v>
      </c>
      <c r="E265" s="121">
        <v>4</v>
      </c>
      <c r="F265" s="157">
        <v>0</v>
      </c>
      <c r="G265" s="90">
        <f t="shared" ref="G265" si="11">ROUND(E265*F265,0)</f>
        <v>0</v>
      </c>
      <c r="H265" s="91"/>
    </row>
    <row r="266" spans="1:8" ht="15.95" customHeight="1" x14ac:dyDescent="0.25">
      <c r="A266" s="61"/>
      <c r="B266" s="17" t="s">
        <v>1355</v>
      </c>
      <c r="C266" s="112" t="s">
        <v>1351</v>
      </c>
      <c r="D266" s="151" t="s">
        <v>291</v>
      </c>
      <c r="E266" s="121">
        <v>20</v>
      </c>
      <c r="F266" s="157">
        <v>0</v>
      </c>
      <c r="G266" s="90">
        <f t="shared" si="8"/>
        <v>0</v>
      </c>
      <c r="H266" s="91"/>
    </row>
    <row r="267" spans="1:8" ht="15.95" customHeight="1" x14ac:dyDescent="0.25">
      <c r="A267" s="61"/>
      <c r="B267" s="17" t="s">
        <v>1356</v>
      </c>
      <c r="C267" s="112" t="s">
        <v>1352</v>
      </c>
      <c r="D267" s="151" t="s">
        <v>291</v>
      </c>
      <c r="E267" s="121">
        <v>6</v>
      </c>
      <c r="F267" s="157">
        <v>0</v>
      </c>
      <c r="G267" s="90">
        <f t="shared" si="8"/>
        <v>0</v>
      </c>
      <c r="H267" s="91"/>
    </row>
    <row r="268" spans="1:8" ht="26.1" customHeight="1" x14ac:dyDescent="0.25">
      <c r="A268" s="62"/>
      <c r="B268" s="27">
        <v>6.15</v>
      </c>
      <c r="C268" s="13" t="s">
        <v>284</v>
      </c>
      <c r="D268" s="114"/>
      <c r="E268" s="125"/>
      <c r="F268" s="14"/>
      <c r="G268" s="88"/>
      <c r="H268" s="89">
        <f>SUM(G269:G274)</f>
        <v>0</v>
      </c>
    </row>
    <row r="269" spans="1:8" ht="15.95" customHeight="1" x14ac:dyDescent="0.25">
      <c r="A269" s="61"/>
      <c r="B269" s="17" t="s">
        <v>154</v>
      </c>
      <c r="C269" s="112" t="s">
        <v>472</v>
      </c>
      <c r="D269" s="151" t="s">
        <v>291</v>
      </c>
      <c r="E269" s="121">
        <v>100</v>
      </c>
      <c r="F269" s="157">
        <v>0</v>
      </c>
      <c r="G269" s="90">
        <f t="shared" si="8"/>
        <v>0</v>
      </c>
      <c r="H269" s="91"/>
    </row>
    <row r="270" spans="1:8" ht="15.95" customHeight="1" x14ac:dyDescent="0.25">
      <c r="A270" s="61"/>
      <c r="B270" s="17" t="s">
        <v>155</v>
      </c>
      <c r="C270" s="112" t="s">
        <v>473</v>
      </c>
      <c r="D270" s="151" t="s">
        <v>291</v>
      </c>
      <c r="E270" s="121">
        <v>4</v>
      </c>
      <c r="F270" s="157">
        <v>0</v>
      </c>
      <c r="G270" s="90">
        <f t="shared" si="8"/>
        <v>0</v>
      </c>
      <c r="H270" s="91"/>
    </row>
    <row r="271" spans="1:8" ht="15.95" customHeight="1" x14ac:dyDescent="0.25">
      <c r="A271" s="61"/>
      <c r="B271" s="17" t="s">
        <v>156</v>
      </c>
      <c r="C271" s="112" t="s">
        <v>474</v>
      </c>
      <c r="D271" s="151" t="s">
        <v>291</v>
      </c>
      <c r="E271" s="121">
        <v>6</v>
      </c>
      <c r="F271" s="157">
        <v>0</v>
      </c>
      <c r="G271" s="90">
        <f t="shared" si="8"/>
        <v>0</v>
      </c>
      <c r="H271" s="91"/>
    </row>
    <row r="272" spans="1:8" ht="15.95" customHeight="1" x14ac:dyDescent="0.25">
      <c r="A272" s="61"/>
      <c r="B272" s="17" t="s">
        <v>157</v>
      </c>
      <c r="C272" s="112" t="s">
        <v>475</v>
      </c>
      <c r="D272" s="151" t="s">
        <v>291</v>
      </c>
      <c r="E272" s="121">
        <v>20</v>
      </c>
      <c r="F272" s="157">
        <v>0</v>
      </c>
      <c r="G272" s="90">
        <f t="shared" si="8"/>
        <v>0</v>
      </c>
      <c r="H272" s="91"/>
    </row>
    <row r="273" spans="1:8" ht="15.95" customHeight="1" x14ac:dyDescent="0.25">
      <c r="A273" s="61"/>
      <c r="B273" s="17" t="s">
        <v>158</v>
      </c>
      <c r="C273" s="112" t="s">
        <v>476</v>
      </c>
      <c r="D273" s="151" t="s">
        <v>291</v>
      </c>
      <c r="E273" s="121">
        <v>81</v>
      </c>
      <c r="F273" s="157">
        <v>0</v>
      </c>
      <c r="G273" s="90">
        <f t="shared" si="8"/>
        <v>0</v>
      </c>
      <c r="H273" s="91"/>
    </row>
    <row r="274" spans="1:8" ht="15.95" customHeight="1" x14ac:dyDescent="0.25">
      <c r="A274" s="61"/>
      <c r="B274" s="17" t="s">
        <v>159</v>
      </c>
      <c r="C274" s="112" t="s">
        <v>1353</v>
      </c>
      <c r="D274" s="151" t="s">
        <v>291</v>
      </c>
      <c r="E274" s="121">
        <v>48</v>
      </c>
      <c r="F274" s="157">
        <v>0</v>
      </c>
      <c r="G274" s="90">
        <f t="shared" si="8"/>
        <v>0</v>
      </c>
      <c r="H274" s="91"/>
    </row>
    <row r="275" spans="1:8" ht="63.95" customHeight="1" x14ac:dyDescent="0.25">
      <c r="A275" s="62"/>
      <c r="B275" s="27">
        <v>6.16</v>
      </c>
      <c r="C275" s="114" t="s">
        <v>477</v>
      </c>
      <c r="D275" s="114"/>
      <c r="E275" s="125"/>
      <c r="F275" s="14"/>
      <c r="G275" s="88"/>
      <c r="H275" s="89">
        <f>SUM(G276:G284)</f>
        <v>0</v>
      </c>
    </row>
    <row r="276" spans="1:8" ht="15.95" customHeight="1" x14ac:dyDescent="0.25">
      <c r="A276" s="61"/>
      <c r="B276" s="17" t="s">
        <v>160</v>
      </c>
      <c r="C276" s="112" t="s">
        <v>478</v>
      </c>
      <c r="D276" s="151" t="s">
        <v>291</v>
      </c>
      <c r="E276" s="121">
        <v>9</v>
      </c>
      <c r="F276" s="158">
        <v>0</v>
      </c>
      <c r="G276" s="90">
        <f t="shared" ref="G276:G308" si="12">ROUND(E276*F276,0)</f>
        <v>0</v>
      </c>
      <c r="H276" s="91"/>
    </row>
    <row r="277" spans="1:8" ht="15.95" customHeight="1" x14ac:dyDescent="0.25">
      <c r="A277" s="61"/>
      <c r="B277" s="17" t="s">
        <v>161</v>
      </c>
      <c r="C277" s="112" t="s">
        <v>479</v>
      </c>
      <c r="D277" s="151" t="s">
        <v>291</v>
      </c>
      <c r="E277" s="121">
        <v>2</v>
      </c>
      <c r="F277" s="158">
        <v>0</v>
      </c>
      <c r="G277" s="90">
        <f t="shared" si="12"/>
        <v>0</v>
      </c>
      <c r="H277" s="91"/>
    </row>
    <row r="278" spans="1:8" ht="15.95" customHeight="1" x14ac:dyDescent="0.25">
      <c r="A278" s="61"/>
      <c r="B278" s="17" t="s">
        <v>162</v>
      </c>
      <c r="C278" s="112" t="s">
        <v>480</v>
      </c>
      <c r="D278" s="151" t="s">
        <v>291</v>
      </c>
      <c r="E278" s="121">
        <v>20</v>
      </c>
      <c r="F278" s="158">
        <v>0</v>
      </c>
      <c r="G278" s="90">
        <f t="shared" si="12"/>
        <v>0</v>
      </c>
      <c r="H278" s="91"/>
    </row>
    <row r="279" spans="1:8" ht="15.95" customHeight="1" x14ac:dyDescent="0.25">
      <c r="A279" s="61"/>
      <c r="B279" s="17" t="s">
        <v>163</v>
      </c>
      <c r="C279" s="112" t="s">
        <v>481</v>
      </c>
      <c r="D279" s="151" t="s">
        <v>291</v>
      </c>
      <c r="E279" s="121">
        <v>1</v>
      </c>
      <c r="F279" s="158">
        <v>0</v>
      </c>
      <c r="G279" s="90">
        <f t="shared" si="12"/>
        <v>0</v>
      </c>
      <c r="H279" s="91"/>
    </row>
    <row r="280" spans="1:8" ht="15.95" customHeight="1" x14ac:dyDescent="0.25">
      <c r="A280" s="61"/>
      <c r="B280" s="17" t="s">
        <v>905</v>
      </c>
      <c r="C280" s="112" t="s">
        <v>482</v>
      </c>
      <c r="D280" s="151" t="s">
        <v>291</v>
      </c>
      <c r="E280" s="121">
        <v>1</v>
      </c>
      <c r="F280" s="158">
        <v>0</v>
      </c>
      <c r="G280" s="90">
        <f t="shared" si="12"/>
        <v>0</v>
      </c>
      <c r="H280" s="91"/>
    </row>
    <row r="281" spans="1:8" ht="15.95" customHeight="1" x14ac:dyDescent="0.25">
      <c r="A281" s="61"/>
      <c r="B281" s="17" t="s">
        <v>906</v>
      </c>
      <c r="C281" s="112" t="s">
        <v>483</v>
      </c>
      <c r="D281" s="151" t="s">
        <v>291</v>
      </c>
      <c r="E281" s="121">
        <v>4</v>
      </c>
      <c r="F281" s="158">
        <v>0</v>
      </c>
      <c r="G281" s="90">
        <f t="shared" si="12"/>
        <v>0</v>
      </c>
      <c r="H281" s="91"/>
    </row>
    <row r="282" spans="1:8" ht="15.95" customHeight="1" x14ac:dyDescent="0.25">
      <c r="A282" s="61"/>
      <c r="B282" s="17" t="s">
        <v>907</v>
      </c>
      <c r="C282" s="112" t="s">
        <v>484</v>
      </c>
      <c r="D282" s="151" t="s">
        <v>291</v>
      </c>
      <c r="E282" s="121">
        <v>4</v>
      </c>
      <c r="F282" s="158">
        <v>0</v>
      </c>
      <c r="G282" s="90">
        <f t="shared" si="12"/>
        <v>0</v>
      </c>
      <c r="H282" s="91"/>
    </row>
    <row r="283" spans="1:8" ht="15.95" customHeight="1" x14ac:dyDescent="0.25">
      <c r="A283" s="61"/>
      <c r="B283" s="17" t="s">
        <v>908</v>
      </c>
      <c r="C283" s="112" t="s">
        <v>485</v>
      </c>
      <c r="D283" s="151" t="s">
        <v>514</v>
      </c>
      <c r="E283" s="121">
        <v>1</v>
      </c>
      <c r="F283" s="158">
        <v>0</v>
      </c>
      <c r="G283" s="90">
        <f t="shared" si="12"/>
        <v>0</v>
      </c>
      <c r="H283" s="91"/>
    </row>
    <row r="284" spans="1:8" ht="15.95" customHeight="1" x14ac:dyDescent="0.25">
      <c r="A284" s="61"/>
      <c r="B284" s="17" t="s">
        <v>909</v>
      </c>
      <c r="C284" s="112" t="s">
        <v>486</v>
      </c>
      <c r="D284" s="151" t="s">
        <v>514</v>
      </c>
      <c r="E284" s="121">
        <v>1</v>
      </c>
      <c r="F284" s="158">
        <v>0</v>
      </c>
      <c r="G284" s="90">
        <f t="shared" si="12"/>
        <v>0</v>
      </c>
      <c r="H284" s="91"/>
    </row>
    <row r="285" spans="1:8" ht="15.95" customHeight="1" x14ac:dyDescent="0.25">
      <c r="A285" s="62"/>
      <c r="B285" s="27">
        <v>6.17</v>
      </c>
      <c r="C285" s="13" t="s">
        <v>53</v>
      </c>
      <c r="D285" s="114"/>
      <c r="E285" s="125"/>
      <c r="F285" s="14"/>
      <c r="G285" s="88"/>
      <c r="H285" s="89">
        <f>SUM(G286:G289)</f>
        <v>0</v>
      </c>
    </row>
    <row r="286" spans="1:8" ht="30" customHeight="1" x14ac:dyDescent="0.25">
      <c r="A286" s="61"/>
      <c r="B286" s="17" t="s">
        <v>164</v>
      </c>
      <c r="C286" s="112" t="s">
        <v>774</v>
      </c>
      <c r="D286" s="151" t="s">
        <v>291</v>
      </c>
      <c r="E286" s="121">
        <v>1</v>
      </c>
      <c r="F286" s="158">
        <v>0</v>
      </c>
      <c r="G286" s="90">
        <f t="shared" si="12"/>
        <v>0</v>
      </c>
      <c r="H286" s="91"/>
    </row>
    <row r="287" spans="1:8" ht="33" customHeight="1" x14ac:dyDescent="0.25">
      <c r="A287" s="61"/>
      <c r="B287" s="17" t="s">
        <v>165</v>
      </c>
      <c r="C287" s="112" t="s">
        <v>777</v>
      </c>
      <c r="D287" s="151" t="s">
        <v>291</v>
      </c>
      <c r="E287" s="121">
        <v>12</v>
      </c>
      <c r="F287" s="158">
        <v>0</v>
      </c>
      <c r="G287" s="90">
        <f t="shared" si="12"/>
        <v>0</v>
      </c>
      <c r="H287" s="91"/>
    </row>
    <row r="288" spans="1:8" ht="32.25" customHeight="1" x14ac:dyDescent="0.25">
      <c r="A288" s="61"/>
      <c r="B288" s="17" t="s">
        <v>166</v>
      </c>
      <c r="C288" s="112" t="s">
        <v>775</v>
      </c>
      <c r="D288" s="151" t="s">
        <v>291</v>
      </c>
      <c r="E288" s="121">
        <v>1</v>
      </c>
      <c r="F288" s="158">
        <v>0</v>
      </c>
      <c r="G288" s="90">
        <f t="shared" si="12"/>
        <v>0</v>
      </c>
      <c r="H288" s="91"/>
    </row>
    <row r="289" spans="1:8" ht="27" customHeight="1" x14ac:dyDescent="0.25">
      <c r="A289" s="61"/>
      <c r="B289" s="17" t="s">
        <v>167</v>
      </c>
      <c r="C289" s="112" t="s">
        <v>776</v>
      </c>
      <c r="D289" s="151" t="s">
        <v>291</v>
      </c>
      <c r="E289" s="121">
        <v>2</v>
      </c>
      <c r="F289" s="158">
        <v>0</v>
      </c>
      <c r="G289" s="90">
        <f t="shared" si="12"/>
        <v>0</v>
      </c>
      <c r="H289" s="91"/>
    </row>
    <row r="290" spans="1:8" ht="15.95" customHeight="1" x14ac:dyDescent="0.25">
      <c r="A290" s="62"/>
      <c r="B290" s="27">
        <v>6.18</v>
      </c>
      <c r="C290" s="114" t="s">
        <v>54</v>
      </c>
      <c r="D290" s="114"/>
      <c r="E290" s="125"/>
      <c r="F290" s="14"/>
      <c r="G290" s="88"/>
      <c r="H290" s="89">
        <f>SUM(G291:G295)</f>
        <v>0</v>
      </c>
    </row>
    <row r="291" spans="1:8" ht="15.95" customHeight="1" x14ac:dyDescent="0.25">
      <c r="A291" s="61"/>
      <c r="B291" s="17" t="s">
        <v>168</v>
      </c>
      <c r="C291" s="112" t="s">
        <v>773</v>
      </c>
      <c r="D291" s="151" t="s">
        <v>294</v>
      </c>
      <c r="E291" s="121">
        <v>133</v>
      </c>
      <c r="F291" s="158">
        <v>0</v>
      </c>
      <c r="G291" s="90">
        <f t="shared" si="12"/>
        <v>0</v>
      </c>
      <c r="H291" s="91"/>
    </row>
    <row r="292" spans="1:8" ht="15.95" customHeight="1" x14ac:dyDescent="0.25">
      <c r="A292" s="61"/>
      <c r="B292" s="17" t="s">
        <v>169</v>
      </c>
      <c r="C292" s="112" t="s">
        <v>487</v>
      </c>
      <c r="D292" s="151" t="s">
        <v>294</v>
      </c>
      <c r="E292" s="121">
        <v>93</v>
      </c>
      <c r="F292" s="158">
        <v>0</v>
      </c>
      <c r="G292" s="90">
        <f t="shared" si="12"/>
        <v>0</v>
      </c>
      <c r="H292" s="91"/>
    </row>
    <row r="293" spans="1:8" ht="15.95" customHeight="1" x14ac:dyDescent="0.25">
      <c r="A293" s="61"/>
      <c r="B293" s="17" t="s">
        <v>170</v>
      </c>
      <c r="C293" s="112" t="s">
        <v>488</v>
      </c>
      <c r="D293" s="151" t="s">
        <v>294</v>
      </c>
      <c r="E293" s="121">
        <v>37</v>
      </c>
      <c r="F293" s="158">
        <v>0</v>
      </c>
      <c r="G293" s="90">
        <f t="shared" si="12"/>
        <v>0</v>
      </c>
      <c r="H293" s="91"/>
    </row>
    <row r="294" spans="1:8" ht="15.95" customHeight="1" x14ac:dyDescent="0.25">
      <c r="A294" s="61"/>
      <c r="B294" s="17" t="s">
        <v>171</v>
      </c>
      <c r="C294" s="112" t="s">
        <v>489</v>
      </c>
      <c r="D294" s="151" t="s">
        <v>294</v>
      </c>
      <c r="E294" s="121">
        <v>4</v>
      </c>
      <c r="F294" s="158">
        <v>0</v>
      </c>
      <c r="G294" s="90">
        <f t="shared" si="12"/>
        <v>0</v>
      </c>
      <c r="H294" s="91"/>
    </row>
    <row r="295" spans="1:8" ht="15.95" customHeight="1" x14ac:dyDescent="0.25">
      <c r="A295" s="61"/>
      <c r="B295" s="17" t="s">
        <v>172</v>
      </c>
      <c r="C295" s="112" t="s">
        <v>771</v>
      </c>
      <c r="D295" s="151" t="s">
        <v>772</v>
      </c>
      <c r="E295" s="121">
        <v>24</v>
      </c>
      <c r="F295" s="158">
        <v>0</v>
      </c>
      <c r="G295" s="90">
        <f t="shared" ref="G295" si="13">ROUND(E295*F295,0)</f>
        <v>0</v>
      </c>
      <c r="H295" s="91"/>
    </row>
    <row r="296" spans="1:8" ht="15.95" customHeight="1" x14ac:dyDescent="0.25">
      <c r="A296" s="62"/>
      <c r="B296" s="27">
        <v>6.19</v>
      </c>
      <c r="C296" s="114" t="s">
        <v>55</v>
      </c>
      <c r="D296" s="114"/>
      <c r="E296" s="125"/>
      <c r="F296" s="14"/>
      <c r="G296" s="88"/>
      <c r="H296" s="89">
        <f>+G297+G298+G299+G300+G301</f>
        <v>0</v>
      </c>
    </row>
    <row r="297" spans="1:8" ht="15.95" customHeight="1" x14ac:dyDescent="0.25">
      <c r="A297" s="61"/>
      <c r="B297" s="17" t="s">
        <v>173</v>
      </c>
      <c r="C297" s="112" t="s">
        <v>490</v>
      </c>
      <c r="D297" s="151" t="s">
        <v>291</v>
      </c>
      <c r="E297" s="121">
        <v>1</v>
      </c>
      <c r="F297" s="158">
        <v>0</v>
      </c>
      <c r="G297" s="90">
        <f t="shared" si="12"/>
        <v>0</v>
      </c>
      <c r="H297" s="91"/>
    </row>
    <row r="298" spans="1:8" ht="15.95" customHeight="1" x14ac:dyDescent="0.25">
      <c r="A298" s="61"/>
      <c r="B298" s="17" t="s">
        <v>174</v>
      </c>
      <c r="C298" s="112" t="s">
        <v>491</v>
      </c>
      <c r="D298" s="151" t="s">
        <v>291</v>
      </c>
      <c r="E298" s="121">
        <v>9</v>
      </c>
      <c r="F298" s="158">
        <v>0</v>
      </c>
      <c r="G298" s="90">
        <f t="shared" si="12"/>
        <v>0</v>
      </c>
      <c r="H298" s="91"/>
    </row>
    <row r="299" spans="1:8" ht="15.95" customHeight="1" x14ac:dyDescent="0.25">
      <c r="A299" s="61"/>
      <c r="B299" s="17" t="s">
        <v>910</v>
      </c>
      <c r="C299" s="112" t="s">
        <v>492</v>
      </c>
      <c r="D299" s="151" t="s">
        <v>514</v>
      </c>
      <c r="E299" s="121">
        <v>1</v>
      </c>
      <c r="F299" s="158">
        <v>0</v>
      </c>
      <c r="G299" s="90">
        <f t="shared" si="12"/>
        <v>0</v>
      </c>
      <c r="H299" s="91"/>
    </row>
    <row r="300" spans="1:8" ht="15.95" customHeight="1" x14ac:dyDescent="0.25">
      <c r="A300" s="61"/>
      <c r="B300" s="17" t="s">
        <v>911</v>
      </c>
      <c r="C300" s="112" t="s">
        <v>493</v>
      </c>
      <c r="D300" s="151" t="s">
        <v>514</v>
      </c>
      <c r="E300" s="121">
        <v>1</v>
      </c>
      <c r="F300" s="158">
        <v>0</v>
      </c>
      <c r="G300" s="90">
        <f t="shared" si="12"/>
        <v>0</v>
      </c>
      <c r="H300" s="91"/>
    </row>
    <row r="301" spans="1:8" ht="15.95" customHeight="1" x14ac:dyDescent="0.25">
      <c r="A301" s="61"/>
      <c r="B301" s="17" t="s">
        <v>912</v>
      </c>
      <c r="C301" s="112" t="s">
        <v>494</v>
      </c>
      <c r="D301" s="151" t="s">
        <v>514</v>
      </c>
      <c r="E301" s="121">
        <v>1</v>
      </c>
      <c r="F301" s="158">
        <v>0</v>
      </c>
      <c r="G301" s="90">
        <f t="shared" si="12"/>
        <v>0</v>
      </c>
      <c r="H301" s="91"/>
    </row>
    <row r="302" spans="1:8" ht="15.95" customHeight="1" x14ac:dyDescent="0.25">
      <c r="A302" s="62"/>
      <c r="B302" s="27">
        <v>6.2</v>
      </c>
      <c r="C302" s="114" t="s">
        <v>56</v>
      </c>
      <c r="D302" s="114"/>
      <c r="E302" s="125"/>
      <c r="F302" s="14"/>
      <c r="G302" s="88"/>
      <c r="H302" s="89">
        <f>+G303+G304</f>
        <v>0</v>
      </c>
    </row>
    <row r="303" spans="1:8" ht="15.95" customHeight="1" x14ac:dyDescent="0.25">
      <c r="A303" s="61"/>
      <c r="B303" s="17" t="s">
        <v>175</v>
      </c>
      <c r="C303" s="112" t="s">
        <v>495</v>
      </c>
      <c r="D303" s="151" t="s">
        <v>291</v>
      </c>
      <c r="E303" s="121">
        <v>1</v>
      </c>
      <c r="F303" s="158">
        <v>0</v>
      </c>
      <c r="G303" s="90">
        <f t="shared" si="12"/>
        <v>0</v>
      </c>
      <c r="H303" s="91"/>
    </row>
    <row r="304" spans="1:8" ht="15.95" customHeight="1" x14ac:dyDescent="0.25">
      <c r="A304" s="61"/>
      <c r="B304" s="17" t="s">
        <v>176</v>
      </c>
      <c r="C304" s="112" t="s">
        <v>496</v>
      </c>
      <c r="D304" s="151" t="s">
        <v>291</v>
      </c>
      <c r="E304" s="121">
        <v>1</v>
      </c>
      <c r="F304" s="158">
        <v>0</v>
      </c>
      <c r="G304" s="90">
        <f t="shared" si="12"/>
        <v>0</v>
      </c>
      <c r="H304" s="91"/>
    </row>
    <row r="305" spans="1:8" ht="15.95" customHeight="1" x14ac:dyDescent="0.25">
      <c r="A305" s="62"/>
      <c r="B305" s="27">
        <v>6.21</v>
      </c>
      <c r="C305" s="13" t="s">
        <v>497</v>
      </c>
      <c r="D305" s="114"/>
      <c r="E305" s="125"/>
      <c r="F305" s="14"/>
      <c r="G305" s="88"/>
      <c r="H305" s="89">
        <f>+G306+G307+G308+G309</f>
        <v>0</v>
      </c>
    </row>
    <row r="306" spans="1:8" ht="15.95" customHeight="1" x14ac:dyDescent="0.25">
      <c r="A306" s="61"/>
      <c r="B306" s="17" t="s">
        <v>913</v>
      </c>
      <c r="C306" s="112" t="s">
        <v>497</v>
      </c>
      <c r="D306" s="151" t="s">
        <v>514</v>
      </c>
      <c r="E306" s="121">
        <v>1</v>
      </c>
      <c r="F306" s="158">
        <v>0</v>
      </c>
      <c r="G306" s="90">
        <f t="shared" si="12"/>
        <v>0</v>
      </c>
      <c r="H306" s="91"/>
    </row>
    <row r="307" spans="1:8" ht="15.95" customHeight="1" x14ac:dyDescent="0.25">
      <c r="A307" s="61"/>
      <c r="B307" s="17" t="s">
        <v>914</v>
      </c>
      <c r="C307" s="112" t="s">
        <v>498</v>
      </c>
      <c r="D307" s="151" t="s">
        <v>514</v>
      </c>
      <c r="E307" s="121">
        <v>1</v>
      </c>
      <c r="F307" s="158">
        <v>0</v>
      </c>
      <c r="G307" s="90">
        <f t="shared" ref="G307" si="14">ROUND(E307*F307,0)</f>
        <v>0</v>
      </c>
      <c r="H307" s="91"/>
    </row>
    <row r="308" spans="1:8" ht="27.75" customHeight="1" x14ac:dyDescent="0.25">
      <c r="A308" s="61"/>
      <c r="B308" s="17" t="s">
        <v>915</v>
      </c>
      <c r="C308" s="198" t="s">
        <v>499</v>
      </c>
      <c r="D308" s="199" t="s">
        <v>291</v>
      </c>
      <c r="E308" s="121">
        <v>1</v>
      </c>
      <c r="F308" s="158">
        <v>0</v>
      </c>
      <c r="G308" s="90">
        <f t="shared" si="12"/>
        <v>0</v>
      </c>
      <c r="H308" s="91"/>
    </row>
    <row r="309" spans="1:8" ht="30.75" customHeight="1" thickBot="1" x14ac:dyDescent="0.3">
      <c r="A309" s="160"/>
      <c r="B309" s="17" t="s">
        <v>916</v>
      </c>
      <c r="C309" s="195" t="s">
        <v>778</v>
      </c>
      <c r="D309" s="196" t="s">
        <v>291</v>
      </c>
      <c r="E309" s="161">
        <v>2</v>
      </c>
      <c r="F309" s="197">
        <v>0</v>
      </c>
      <c r="G309" s="162">
        <f t="shared" ref="G309" si="15">ROUND(E309*F309,0)</f>
        <v>0</v>
      </c>
      <c r="H309" s="163"/>
    </row>
    <row r="310" spans="1:8" ht="17.25" customHeight="1" thickBot="1" x14ac:dyDescent="0.3">
      <c r="A310" s="286" t="s">
        <v>768</v>
      </c>
      <c r="B310" s="287"/>
      <c r="C310" s="287"/>
      <c r="D310" s="287"/>
      <c r="E310" s="287"/>
      <c r="F310" s="287"/>
      <c r="G310" s="288"/>
      <c r="H310" s="164">
        <f>+H305+H302+H296+H290+H285+H275+H268+H249+H246+H235+H227+H221+H215+H200+H189+H169+H161+H155+H117+H114+H83</f>
        <v>0</v>
      </c>
    </row>
    <row r="311" spans="1:8" ht="15.95" customHeight="1" thickBot="1" x14ac:dyDescent="0.3">
      <c r="A311" s="46">
        <v>7</v>
      </c>
      <c r="B311" s="47"/>
      <c r="C311" s="155" t="s">
        <v>218</v>
      </c>
      <c r="D311" s="154"/>
      <c r="E311" s="155"/>
      <c r="F311" s="45"/>
      <c r="G311" s="105"/>
      <c r="H311" s="101"/>
    </row>
    <row r="312" spans="1:8" ht="15.95" customHeight="1" x14ac:dyDescent="0.25">
      <c r="A312" s="60"/>
      <c r="B312" s="38">
        <v>7.1</v>
      </c>
      <c r="C312" s="149" t="s">
        <v>219</v>
      </c>
      <c r="D312" s="149"/>
      <c r="E312" s="149"/>
      <c r="F312" s="40"/>
      <c r="G312" s="94"/>
      <c r="H312" s="95">
        <f>SUM(G313:G320)</f>
        <v>0</v>
      </c>
    </row>
    <row r="313" spans="1:8" ht="39" customHeight="1" x14ac:dyDescent="0.25">
      <c r="A313" s="61"/>
      <c r="B313" s="22" t="s">
        <v>199</v>
      </c>
      <c r="C313" s="112" t="s">
        <v>736</v>
      </c>
      <c r="D313" s="151" t="s">
        <v>293</v>
      </c>
      <c r="E313" s="151">
        <v>465</v>
      </c>
      <c r="F313" s="247">
        <v>0</v>
      </c>
      <c r="G313" s="90">
        <f t="shared" ref="G313:G320" si="16">ROUND(E313*F313,0)</f>
        <v>0</v>
      </c>
      <c r="H313" s="91"/>
    </row>
    <row r="314" spans="1:8" ht="39" customHeight="1" x14ac:dyDescent="0.25">
      <c r="A314" s="61"/>
      <c r="B314" s="22" t="s">
        <v>198</v>
      </c>
      <c r="C314" s="112" t="s">
        <v>1357</v>
      </c>
      <c r="D314" s="151" t="s">
        <v>293</v>
      </c>
      <c r="E314" s="151">
        <v>465</v>
      </c>
      <c r="F314" s="247">
        <v>0</v>
      </c>
      <c r="G314" s="90">
        <f t="shared" ref="G314" si="17">ROUND(E314*F314,0)</f>
        <v>0</v>
      </c>
      <c r="H314" s="91"/>
    </row>
    <row r="315" spans="1:8" ht="40.5" customHeight="1" x14ac:dyDescent="0.25">
      <c r="A315" s="61"/>
      <c r="B315" s="22" t="s">
        <v>792</v>
      </c>
      <c r="C315" s="112" t="s">
        <v>668</v>
      </c>
      <c r="D315" s="151" t="s">
        <v>293</v>
      </c>
      <c r="E315" s="151">
        <v>52</v>
      </c>
      <c r="F315" s="247">
        <v>0</v>
      </c>
      <c r="G315" s="90">
        <f t="shared" si="16"/>
        <v>0</v>
      </c>
      <c r="H315" s="91"/>
    </row>
    <row r="316" spans="1:8" ht="27.75" customHeight="1" x14ac:dyDescent="0.25">
      <c r="A316" s="61"/>
      <c r="B316" s="22" t="s">
        <v>928</v>
      </c>
      <c r="C316" s="112" t="s">
        <v>669</v>
      </c>
      <c r="D316" s="151" t="s">
        <v>292</v>
      </c>
      <c r="E316" s="151">
        <v>59</v>
      </c>
      <c r="F316" s="247">
        <v>0</v>
      </c>
      <c r="G316" s="90">
        <f t="shared" si="16"/>
        <v>0</v>
      </c>
      <c r="H316" s="91"/>
    </row>
    <row r="317" spans="1:8" ht="66.75" customHeight="1" x14ac:dyDescent="0.25">
      <c r="A317" s="61"/>
      <c r="B317" s="22" t="s">
        <v>1025</v>
      </c>
      <c r="C317" s="112" t="s">
        <v>671</v>
      </c>
      <c r="D317" s="151" t="s">
        <v>293</v>
      </c>
      <c r="E317" s="151">
        <v>51</v>
      </c>
      <c r="F317" s="247">
        <v>0</v>
      </c>
      <c r="G317" s="90">
        <f t="shared" si="16"/>
        <v>0</v>
      </c>
      <c r="H317" s="91"/>
    </row>
    <row r="318" spans="1:8" ht="44.25" customHeight="1" x14ac:dyDescent="0.25">
      <c r="A318" s="61"/>
      <c r="B318" s="22" t="s">
        <v>1026</v>
      </c>
      <c r="C318" s="112" t="s">
        <v>672</v>
      </c>
      <c r="D318" s="151" t="s">
        <v>292</v>
      </c>
      <c r="E318" s="151">
        <v>415</v>
      </c>
      <c r="F318" s="247">
        <v>0</v>
      </c>
      <c r="G318" s="90">
        <f t="shared" si="16"/>
        <v>0</v>
      </c>
      <c r="H318" s="91"/>
    </row>
    <row r="319" spans="1:8" ht="30" customHeight="1" x14ac:dyDescent="0.25">
      <c r="A319" s="61"/>
      <c r="B319" s="22" t="s">
        <v>1027</v>
      </c>
      <c r="C319" s="112" t="s">
        <v>673</v>
      </c>
      <c r="D319" s="151" t="s">
        <v>293</v>
      </c>
      <c r="E319" s="151">
        <v>22</v>
      </c>
      <c r="F319" s="247">
        <v>0</v>
      </c>
      <c r="G319" s="90">
        <f t="shared" si="16"/>
        <v>0</v>
      </c>
      <c r="H319" s="91"/>
    </row>
    <row r="320" spans="1:8" ht="38.25" customHeight="1" x14ac:dyDescent="0.25">
      <c r="A320" s="61"/>
      <c r="B320" s="22" t="s">
        <v>1358</v>
      </c>
      <c r="C320" s="112" t="s">
        <v>674</v>
      </c>
      <c r="D320" s="151" t="s">
        <v>737</v>
      </c>
      <c r="E320" s="151">
        <v>32</v>
      </c>
      <c r="F320" s="247">
        <v>0</v>
      </c>
      <c r="G320" s="90">
        <f t="shared" si="16"/>
        <v>0</v>
      </c>
      <c r="H320" s="91"/>
    </row>
    <row r="321" spans="1:8" ht="15.95" customHeight="1" x14ac:dyDescent="0.25">
      <c r="A321" s="62"/>
      <c r="B321" s="23">
        <v>7.2</v>
      </c>
      <c r="C321" s="114" t="s">
        <v>220</v>
      </c>
      <c r="D321" s="114"/>
      <c r="E321" s="114"/>
      <c r="F321" s="213"/>
      <c r="G321" s="88"/>
      <c r="H321" s="89">
        <f>SUM(G322:G325)</f>
        <v>0</v>
      </c>
    </row>
    <row r="322" spans="1:8" ht="15.95" customHeight="1" x14ac:dyDescent="0.25">
      <c r="A322" s="61"/>
      <c r="B322" s="22" t="s">
        <v>200</v>
      </c>
      <c r="C322" s="112" t="s">
        <v>679</v>
      </c>
      <c r="D322" s="151" t="s">
        <v>670</v>
      </c>
      <c r="E322" s="151">
        <v>113</v>
      </c>
      <c r="F322" s="247"/>
      <c r="G322" s="90">
        <f t="shared" ref="G322:G390" si="18">ROUND(E322*F322,0)</f>
        <v>0</v>
      </c>
      <c r="H322" s="91"/>
    </row>
    <row r="323" spans="1:8" ht="15.95" customHeight="1" x14ac:dyDescent="0.25">
      <c r="A323" s="61"/>
      <c r="B323" s="22" t="s">
        <v>201</v>
      </c>
      <c r="C323" s="112" t="s">
        <v>680</v>
      </c>
      <c r="D323" s="151" t="s">
        <v>670</v>
      </c>
      <c r="E323" s="151">
        <v>27</v>
      </c>
      <c r="F323" s="247">
        <v>0</v>
      </c>
      <c r="G323" s="90">
        <f t="shared" si="18"/>
        <v>0</v>
      </c>
      <c r="H323" s="91"/>
    </row>
    <row r="324" spans="1:8" ht="55.5" customHeight="1" x14ac:dyDescent="0.25">
      <c r="A324" s="61"/>
      <c r="B324" s="22" t="s">
        <v>202</v>
      </c>
      <c r="C324" s="112" t="s">
        <v>681</v>
      </c>
      <c r="D324" s="151" t="s">
        <v>293</v>
      </c>
      <c r="E324" s="151">
        <v>66</v>
      </c>
      <c r="F324" s="247">
        <v>0</v>
      </c>
      <c r="G324" s="90">
        <f t="shared" si="18"/>
        <v>0</v>
      </c>
      <c r="H324" s="91"/>
    </row>
    <row r="325" spans="1:8" ht="54.75" customHeight="1" x14ac:dyDescent="0.25">
      <c r="A325" s="61"/>
      <c r="B325" s="22" t="s">
        <v>203</v>
      </c>
      <c r="C325" s="112" t="s">
        <v>682</v>
      </c>
      <c r="D325" s="151" t="s">
        <v>293</v>
      </c>
      <c r="E325" s="151">
        <v>454</v>
      </c>
      <c r="F325" s="247">
        <v>0</v>
      </c>
      <c r="G325" s="90">
        <f t="shared" si="18"/>
        <v>0</v>
      </c>
      <c r="H325" s="91"/>
    </row>
    <row r="326" spans="1:8" ht="15.95" customHeight="1" x14ac:dyDescent="0.25">
      <c r="A326" s="62"/>
      <c r="B326" s="23">
        <v>7.3</v>
      </c>
      <c r="C326" s="114" t="s">
        <v>37</v>
      </c>
      <c r="D326" s="114"/>
      <c r="E326" s="114"/>
      <c r="F326" s="213"/>
      <c r="G326" s="88"/>
      <c r="H326" s="89">
        <f>SUM(G327:G336)</f>
        <v>0</v>
      </c>
    </row>
    <row r="327" spans="1:8" ht="28.5" customHeight="1" x14ac:dyDescent="0.25">
      <c r="A327" s="61"/>
      <c r="B327" s="22" t="s">
        <v>204</v>
      </c>
      <c r="C327" s="112" t="s">
        <v>797</v>
      </c>
      <c r="D327" s="151" t="s">
        <v>293</v>
      </c>
      <c r="E327" s="151">
        <v>420</v>
      </c>
      <c r="F327" s="247">
        <v>0</v>
      </c>
      <c r="G327" s="90">
        <f t="shared" si="18"/>
        <v>0</v>
      </c>
      <c r="H327" s="91"/>
    </row>
    <row r="328" spans="1:8" ht="60" customHeight="1" x14ac:dyDescent="0.25">
      <c r="A328" s="61"/>
      <c r="B328" s="22" t="s">
        <v>205</v>
      </c>
      <c r="C328" s="112" t="s">
        <v>802</v>
      </c>
      <c r="D328" s="151" t="s">
        <v>293</v>
      </c>
      <c r="E328" s="151">
        <v>560</v>
      </c>
      <c r="F328" s="247">
        <v>0</v>
      </c>
      <c r="G328" s="90">
        <f t="shared" ref="G328" si="19">ROUND(E328*F328,0)</f>
        <v>0</v>
      </c>
      <c r="H328" s="91"/>
    </row>
    <row r="329" spans="1:8" ht="52.5" customHeight="1" x14ac:dyDescent="0.25">
      <c r="A329" s="61"/>
      <c r="B329" s="22" t="s">
        <v>206</v>
      </c>
      <c r="C329" s="112" t="s">
        <v>803</v>
      </c>
      <c r="D329" s="151" t="s">
        <v>293</v>
      </c>
      <c r="E329" s="151">
        <v>560</v>
      </c>
      <c r="F329" s="247">
        <v>0</v>
      </c>
      <c r="G329" s="90">
        <f t="shared" si="18"/>
        <v>0</v>
      </c>
      <c r="H329" s="91"/>
    </row>
    <row r="330" spans="1:8" ht="32.25" customHeight="1" x14ac:dyDescent="0.25">
      <c r="A330" s="61"/>
      <c r="B330" s="22" t="s">
        <v>783</v>
      </c>
      <c r="C330" s="112" t="s">
        <v>683</v>
      </c>
      <c r="D330" s="151" t="s">
        <v>293</v>
      </c>
      <c r="E330" s="151">
        <v>147</v>
      </c>
      <c r="F330" s="247">
        <v>0</v>
      </c>
      <c r="G330" s="90">
        <f t="shared" si="18"/>
        <v>0</v>
      </c>
      <c r="H330" s="91"/>
    </row>
    <row r="331" spans="1:8" ht="30.75" customHeight="1" x14ac:dyDescent="0.25">
      <c r="A331" s="61"/>
      <c r="B331" s="22" t="s">
        <v>1028</v>
      </c>
      <c r="C331" s="112" t="s">
        <v>683</v>
      </c>
      <c r="D331" s="151" t="s">
        <v>737</v>
      </c>
      <c r="E331" s="151">
        <v>33</v>
      </c>
      <c r="F331" s="247">
        <v>0</v>
      </c>
      <c r="G331" s="90">
        <f t="shared" si="18"/>
        <v>0</v>
      </c>
      <c r="H331" s="91"/>
    </row>
    <row r="332" spans="1:8" ht="28.5" customHeight="1" x14ac:dyDescent="0.25">
      <c r="A332" s="61"/>
      <c r="B332" s="22" t="s">
        <v>1029</v>
      </c>
      <c r="C332" s="112" t="s">
        <v>684</v>
      </c>
      <c r="D332" s="151" t="s">
        <v>798</v>
      </c>
      <c r="E332" s="151">
        <v>2</v>
      </c>
      <c r="F332" s="247">
        <v>0</v>
      </c>
      <c r="G332" s="90">
        <f t="shared" si="18"/>
        <v>0</v>
      </c>
      <c r="H332" s="91"/>
    </row>
    <row r="333" spans="1:8" ht="15.95" customHeight="1" x14ac:dyDescent="0.25">
      <c r="A333" s="61"/>
      <c r="B333" s="22" t="s">
        <v>1030</v>
      </c>
      <c r="C333" s="112" t="s">
        <v>685</v>
      </c>
      <c r="D333" s="151" t="s">
        <v>293</v>
      </c>
      <c r="E333" s="151">
        <v>5</v>
      </c>
      <c r="F333" s="247">
        <v>0</v>
      </c>
      <c r="G333" s="90">
        <f t="shared" si="18"/>
        <v>0</v>
      </c>
      <c r="H333" s="91"/>
    </row>
    <row r="334" spans="1:8" ht="42.75" customHeight="1" x14ac:dyDescent="0.25">
      <c r="A334" s="61"/>
      <c r="B334" s="22" t="s">
        <v>1031</v>
      </c>
      <c r="C334" s="112" t="s">
        <v>799</v>
      </c>
      <c r="D334" s="151" t="s">
        <v>293</v>
      </c>
      <c r="E334" s="151">
        <v>237</v>
      </c>
      <c r="F334" s="247">
        <v>0</v>
      </c>
      <c r="G334" s="90">
        <f t="shared" si="18"/>
        <v>0</v>
      </c>
      <c r="H334" s="91"/>
    </row>
    <row r="335" spans="1:8" ht="39" customHeight="1" x14ac:dyDescent="0.25">
      <c r="A335" s="61"/>
      <c r="B335" s="22" t="s">
        <v>1032</v>
      </c>
      <c r="C335" s="112" t="s">
        <v>800</v>
      </c>
      <c r="D335" s="151" t="s">
        <v>293</v>
      </c>
      <c r="E335" s="151">
        <v>237</v>
      </c>
      <c r="F335" s="247">
        <v>0</v>
      </c>
      <c r="G335" s="90">
        <f t="shared" si="18"/>
        <v>0</v>
      </c>
      <c r="H335" s="91"/>
    </row>
    <row r="336" spans="1:8" ht="37.5" customHeight="1" thickBot="1" x14ac:dyDescent="0.3">
      <c r="A336" s="63"/>
      <c r="B336" s="22" t="s">
        <v>1033</v>
      </c>
      <c r="C336" s="115" t="s">
        <v>801</v>
      </c>
      <c r="D336" s="156" t="s">
        <v>293</v>
      </c>
      <c r="E336" s="156">
        <v>67</v>
      </c>
      <c r="F336" s="248">
        <v>0</v>
      </c>
      <c r="G336" s="92">
        <f t="shared" si="18"/>
        <v>0</v>
      </c>
      <c r="H336" s="93"/>
    </row>
    <row r="337" spans="1:8" ht="15.95" customHeight="1" thickBot="1" x14ac:dyDescent="0.3">
      <c r="A337" s="286" t="s">
        <v>794</v>
      </c>
      <c r="B337" s="287"/>
      <c r="C337" s="287"/>
      <c r="D337" s="287"/>
      <c r="E337" s="287"/>
      <c r="F337" s="287"/>
      <c r="G337" s="288"/>
      <c r="H337" s="164">
        <f>+H326+H321+H312</f>
        <v>0</v>
      </c>
    </row>
    <row r="338" spans="1:8" ht="15.95" customHeight="1" thickBot="1" x14ac:dyDescent="0.3">
      <c r="A338" s="41">
        <v>8</v>
      </c>
      <c r="B338" s="42"/>
      <c r="C338" s="43" t="s">
        <v>239</v>
      </c>
      <c r="D338" s="44"/>
      <c r="E338" s="118"/>
      <c r="F338" s="45"/>
      <c r="G338" s="86"/>
      <c r="H338" s="87"/>
    </row>
    <row r="339" spans="1:8" ht="15.95" customHeight="1" x14ac:dyDescent="0.25">
      <c r="A339" s="60"/>
      <c r="B339" s="38"/>
      <c r="C339" s="39" t="s">
        <v>240</v>
      </c>
      <c r="D339" s="39"/>
      <c r="E339" s="128"/>
      <c r="F339" s="40"/>
      <c r="G339" s="94"/>
      <c r="H339" s="95"/>
    </row>
    <row r="340" spans="1:8" ht="15.95" customHeight="1" x14ac:dyDescent="0.25">
      <c r="A340" s="60"/>
      <c r="B340" s="38">
        <v>8.1</v>
      </c>
      <c r="C340" s="244" t="s">
        <v>986</v>
      </c>
      <c r="D340" s="244"/>
      <c r="E340" s="128"/>
      <c r="F340" s="40"/>
      <c r="G340" s="94"/>
      <c r="H340" s="95">
        <f>SUM(G341:G347)</f>
        <v>0</v>
      </c>
    </row>
    <row r="341" spans="1:8" ht="43.5" customHeight="1" x14ac:dyDescent="0.25">
      <c r="A341" s="61"/>
      <c r="B341" s="22" t="s">
        <v>207</v>
      </c>
      <c r="C341" s="112" t="s">
        <v>987</v>
      </c>
      <c r="D341" s="151" t="s">
        <v>292</v>
      </c>
      <c r="E341" s="121">
        <v>2</v>
      </c>
      <c r="F341" s="212">
        <v>0</v>
      </c>
      <c r="G341" s="90">
        <f t="shared" si="18"/>
        <v>0</v>
      </c>
      <c r="H341" s="91"/>
    </row>
    <row r="342" spans="1:8" ht="42.75" customHeight="1" x14ac:dyDescent="0.25">
      <c r="A342" s="61"/>
      <c r="B342" s="22" t="s">
        <v>208</v>
      </c>
      <c r="C342" s="112" t="s">
        <v>988</v>
      </c>
      <c r="D342" s="151" t="s">
        <v>292</v>
      </c>
      <c r="E342" s="121">
        <v>7</v>
      </c>
      <c r="F342" s="212">
        <v>0</v>
      </c>
      <c r="G342" s="90">
        <f t="shared" si="18"/>
        <v>0</v>
      </c>
      <c r="H342" s="91"/>
    </row>
    <row r="343" spans="1:8" ht="44.25" customHeight="1" x14ac:dyDescent="0.25">
      <c r="A343" s="61"/>
      <c r="B343" s="22" t="s">
        <v>209</v>
      </c>
      <c r="C343" s="112" t="s">
        <v>989</v>
      </c>
      <c r="D343" s="151" t="s">
        <v>292</v>
      </c>
      <c r="E343" s="121">
        <v>7</v>
      </c>
      <c r="F343" s="212">
        <v>0</v>
      </c>
      <c r="G343" s="90">
        <f t="shared" si="18"/>
        <v>0</v>
      </c>
      <c r="H343" s="91"/>
    </row>
    <row r="344" spans="1:8" ht="39" customHeight="1" x14ac:dyDescent="0.25">
      <c r="A344" s="61"/>
      <c r="B344" s="22" t="s">
        <v>210</v>
      </c>
      <c r="C344" s="112" t="s">
        <v>990</v>
      </c>
      <c r="D344" s="151" t="s">
        <v>292</v>
      </c>
      <c r="E344" s="121">
        <v>4</v>
      </c>
      <c r="F344" s="212">
        <v>0</v>
      </c>
      <c r="G344" s="90">
        <f t="shared" si="18"/>
        <v>0</v>
      </c>
      <c r="H344" s="91"/>
    </row>
    <row r="345" spans="1:8" ht="42.75" customHeight="1" x14ac:dyDescent="0.25">
      <c r="A345" s="61"/>
      <c r="B345" s="22" t="s">
        <v>211</v>
      </c>
      <c r="C345" s="112" t="s">
        <v>991</v>
      </c>
      <c r="D345" s="151" t="s">
        <v>292</v>
      </c>
      <c r="E345" s="245">
        <v>1.5</v>
      </c>
      <c r="F345" s="212">
        <v>0</v>
      </c>
      <c r="G345" s="90">
        <f t="shared" si="18"/>
        <v>0</v>
      </c>
      <c r="H345" s="91"/>
    </row>
    <row r="346" spans="1:8" ht="54.75" customHeight="1" x14ac:dyDescent="0.25">
      <c r="A346" s="61"/>
      <c r="B346" s="22" t="s">
        <v>1034</v>
      </c>
      <c r="C346" s="112" t="s">
        <v>993</v>
      </c>
      <c r="D346" s="151" t="s">
        <v>292</v>
      </c>
      <c r="E346" s="121">
        <v>3</v>
      </c>
      <c r="F346" s="212">
        <v>0</v>
      </c>
      <c r="G346" s="90">
        <f t="shared" si="18"/>
        <v>0</v>
      </c>
      <c r="H346" s="91"/>
    </row>
    <row r="347" spans="1:8" ht="40.5" customHeight="1" x14ac:dyDescent="0.25">
      <c r="A347" s="61"/>
      <c r="B347" s="22" t="s">
        <v>1035</v>
      </c>
      <c r="C347" s="112" t="s">
        <v>992</v>
      </c>
      <c r="D347" s="151" t="s">
        <v>293</v>
      </c>
      <c r="E347" s="246">
        <v>3.5</v>
      </c>
      <c r="F347" s="212">
        <v>0</v>
      </c>
      <c r="G347" s="90">
        <f t="shared" ref="G347" si="20">ROUND(E347*F347,0)</f>
        <v>0</v>
      </c>
      <c r="H347" s="91"/>
    </row>
    <row r="348" spans="1:8" x14ac:dyDescent="0.25">
      <c r="A348" s="60"/>
      <c r="B348" s="38">
        <v>8.1999999999999993</v>
      </c>
      <c r="C348" s="244" t="s">
        <v>994</v>
      </c>
      <c r="D348" s="244"/>
      <c r="E348" s="128"/>
      <c r="F348" s="249"/>
      <c r="G348" s="94"/>
      <c r="H348" s="95">
        <f>SUM(G349:G356)</f>
        <v>0</v>
      </c>
    </row>
    <row r="349" spans="1:8" ht="63.75" customHeight="1" x14ac:dyDescent="0.25">
      <c r="A349" s="61"/>
      <c r="B349" s="22" t="s">
        <v>212</v>
      </c>
      <c r="C349" s="112" t="s">
        <v>995</v>
      </c>
      <c r="D349" s="151" t="s">
        <v>291</v>
      </c>
      <c r="E349" s="121">
        <v>31</v>
      </c>
      <c r="F349" s="212">
        <v>0</v>
      </c>
      <c r="G349" s="90">
        <f t="shared" ref="G349:G356" si="21">ROUND(E349*F349,0)</f>
        <v>0</v>
      </c>
      <c r="H349" s="91"/>
    </row>
    <row r="350" spans="1:8" ht="72" x14ac:dyDescent="0.25">
      <c r="A350" s="61"/>
      <c r="B350" s="22" t="s">
        <v>1036</v>
      </c>
      <c r="C350" s="112" t="s">
        <v>997</v>
      </c>
      <c r="D350" s="151" t="s">
        <v>291</v>
      </c>
      <c r="E350" s="121">
        <v>2</v>
      </c>
      <c r="F350" s="212">
        <v>0</v>
      </c>
      <c r="G350" s="90">
        <f t="shared" ref="G350" si="22">ROUND(E350*F350,0)</f>
        <v>0</v>
      </c>
      <c r="H350" s="91"/>
    </row>
    <row r="351" spans="1:8" ht="79.5" customHeight="1" x14ac:dyDescent="0.25">
      <c r="A351" s="61"/>
      <c r="B351" s="22" t="s">
        <v>1037</v>
      </c>
      <c r="C351" s="112" t="s">
        <v>996</v>
      </c>
      <c r="D351" s="151" t="s">
        <v>291</v>
      </c>
      <c r="E351" s="121">
        <v>4</v>
      </c>
      <c r="F351" s="212">
        <v>0</v>
      </c>
      <c r="G351" s="90">
        <f t="shared" si="21"/>
        <v>0</v>
      </c>
      <c r="H351" s="91"/>
    </row>
    <row r="352" spans="1:8" ht="75" customHeight="1" x14ac:dyDescent="0.25">
      <c r="A352" s="61"/>
      <c r="B352" s="22" t="s">
        <v>1038</v>
      </c>
      <c r="C352" s="112" t="s">
        <v>998</v>
      </c>
      <c r="D352" s="151" t="s">
        <v>291</v>
      </c>
      <c r="E352" s="121">
        <v>3</v>
      </c>
      <c r="F352" s="212">
        <v>0</v>
      </c>
      <c r="G352" s="90">
        <f t="shared" si="21"/>
        <v>0</v>
      </c>
      <c r="H352" s="91"/>
    </row>
    <row r="353" spans="1:8" ht="78" customHeight="1" x14ac:dyDescent="0.25">
      <c r="A353" s="61"/>
      <c r="B353" s="22" t="s">
        <v>1039</v>
      </c>
      <c r="C353" s="112" t="s">
        <v>999</v>
      </c>
      <c r="D353" s="151" t="s">
        <v>291</v>
      </c>
      <c r="E353" s="121">
        <v>1</v>
      </c>
      <c r="F353" s="212">
        <v>0</v>
      </c>
      <c r="G353" s="90">
        <f t="shared" si="21"/>
        <v>0</v>
      </c>
      <c r="H353" s="91"/>
    </row>
    <row r="354" spans="1:8" ht="76.5" customHeight="1" x14ac:dyDescent="0.25">
      <c r="A354" s="61"/>
      <c r="B354" s="22" t="s">
        <v>1040</v>
      </c>
      <c r="C354" s="112" t="s">
        <v>1000</v>
      </c>
      <c r="D354" s="151" t="s">
        <v>291</v>
      </c>
      <c r="E354" s="121">
        <v>1</v>
      </c>
      <c r="F354" s="212">
        <v>0</v>
      </c>
      <c r="G354" s="90">
        <f t="shared" si="21"/>
        <v>0</v>
      </c>
      <c r="H354" s="91"/>
    </row>
    <row r="355" spans="1:8" ht="78" customHeight="1" x14ac:dyDescent="0.25">
      <c r="A355" s="61"/>
      <c r="B355" s="22" t="s">
        <v>1041</v>
      </c>
      <c r="C355" s="112" t="s">
        <v>1001</v>
      </c>
      <c r="D355" s="151" t="s">
        <v>291</v>
      </c>
      <c r="E355" s="121">
        <v>2</v>
      </c>
      <c r="F355" s="212">
        <v>0</v>
      </c>
      <c r="G355" s="90">
        <f t="shared" si="21"/>
        <v>0</v>
      </c>
      <c r="H355" s="91"/>
    </row>
    <row r="356" spans="1:8" ht="78" customHeight="1" x14ac:dyDescent="0.25">
      <c r="A356" s="61"/>
      <c r="B356" s="22" t="s">
        <v>1042</v>
      </c>
      <c r="C356" s="112" t="s">
        <v>1002</v>
      </c>
      <c r="D356" s="151" t="s">
        <v>291</v>
      </c>
      <c r="E356" s="246">
        <v>1</v>
      </c>
      <c r="F356" s="212">
        <v>0</v>
      </c>
      <c r="G356" s="90">
        <f t="shared" si="21"/>
        <v>0</v>
      </c>
      <c r="H356" s="91"/>
    </row>
    <row r="357" spans="1:8" x14ac:dyDescent="0.25">
      <c r="A357" s="60"/>
      <c r="B357" s="38">
        <v>8.3000000000000007</v>
      </c>
      <c r="C357" s="244" t="s">
        <v>1003</v>
      </c>
      <c r="D357" s="244"/>
      <c r="E357" s="128"/>
      <c r="F357" s="40"/>
      <c r="G357" s="94"/>
      <c r="H357" s="95">
        <f>SUM(G358:G365)</f>
        <v>0</v>
      </c>
    </row>
    <row r="358" spans="1:8" ht="75.75" customHeight="1" x14ac:dyDescent="0.25">
      <c r="A358" s="61"/>
      <c r="B358" s="22" t="s">
        <v>213</v>
      </c>
      <c r="C358" s="112" t="s">
        <v>1004</v>
      </c>
      <c r="D358" s="151" t="s">
        <v>291</v>
      </c>
      <c r="E358" s="121">
        <v>2</v>
      </c>
      <c r="F358" s="212">
        <v>0</v>
      </c>
      <c r="G358" s="90">
        <f t="shared" ref="G358:G363" si="23">ROUND(E358*F358,0)</f>
        <v>0</v>
      </c>
      <c r="H358" s="91"/>
    </row>
    <row r="359" spans="1:8" ht="78.75" customHeight="1" x14ac:dyDescent="0.25">
      <c r="A359" s="61"/>
      <c r="B359" s="22" t="s">
        <v>1043</v>
      </c>
      <c r="C359" s="112" t="s">
        <v>1005</v>
      </c>
      <c r="D359" s="151" t="s">
        <v>291</v>
      </c>
      <c r="E359" s="121">
        <v>12</v>
      </c>
      <c r="F359" s="212">
        <v>0</v>
      </c>
      <c r="G359" s="90">
        <f t="shared" si="23"/>
        <v>0</v>
      </c>
      <c r="H359" s="91"/>
    </row>
    <row r="360" spans="1:8" ht="75" customHeight="1" x14ac:dyDescent="0.25">
      <c r="A360" s="61"/>
      <c r="B360" s="22" t="s">
        <v>1044</v>
      </c>
      <c r="C360" s="113" t="s">
        <v>1006</v>
      </c>
      <c r="D360" s="151" t="s">
        <v>291</v>
      </c>
      <c r="E360" s="121">
        <v>12</v>
      </c>
      <c r="F360" s="212">
        <v>0</v>
      </c>
      <c r="G360" s="90">
        <f t="shared" si="23"/>
        <v>0</v>
      </c>
      <c r="H360" s="91"/>
    </row>
    <row r="361" spans="1:8" ht="77.25" customHeight="1" x14ac:dyDescent="0.25">
      <c r="A361" s="61"/>
      <c r="B361" s="22" t="s">
        <v>1045</v>
      </c>
      <c r="C361" s="112" t="s">
        <v>1007</v>
      </c>
      <c r="D361" s="151" t="s">
        <v>291</v>
      </c>
      <c r="E361" s="121">
        <v>4</v>
      </c>
      <c r="F361" s="212">
        <v>0</v>
      </c>
      <c r="G361" s="90">
        <f t="shared" si="23"/>
        <v>0</v>
      </c>
      <c r="H361" s="91"/>
    </row>
    <row r="362" spans="1:8" ht="73.5" customHeight="1" x14ac:dyDescent="0.25">
      <c r="A362" s="61"/>
      <c r="B362" s="22" t="s">
        <v>1046</v>
      </c>
      <c r="C362" s="112" t="s">
        <v>1008</v>
      </c>
      <c r="D362" s="151" t="s">
        <v>291</v>
      </c>
      <c r="E362" s="121">
        <v>3</v>
      </c>
      <c r="F362" s="212">
        <v>0</v>
      </c>
      <c r="G362" s="90">
        <f t="shared" si="23"/>
        <v>0</v>
      </c>
      <c r="H362" s="91"/>
    </row>
    <row r="363" spans="1:8" ht="54" customHeight="1" x14ac:dyDescent="0.25">
      <c r="A363" s="61"/>
      <c r="B363" s="22" t="s">
        <v>1047</v>
      </c>
      <c r="C363" s="112" t="s">
        <v>993</v>
      </c>
      <c r="D363" s="151" t="s">
        <v>291</v>
      </c>
      <c r="E363" s="121">
        <v>3</v>
      </c>
      <c r="F363" s="212">
        <v>0</v>
      </c>
      <c r="G363" s="90">
        <f t="shared" si="23"/>
        <v>0</v>
      </c>
      <c r="H363" s="91"/>
    </row>
    <row r="364" spans="1:8" ht="27.75" customHeight="1" x14ac:dyDescent="0.25">
      <c r="A364" s="251"/>
      <c r="B364" s="22" t="s">
        <v>1048</v>
      </c>
      <c r="C364" s="252" t="s">
        <v>1009</v>
      </c>
      <c r="D364" s="253" t="s">
        <v>291</v>
      </c>
      <c r="E364" s="121">
        <v>10</v>
      </c>
      <c r="F364" s="212">
        <v>0</v>
      </c>
      <c r="G364" s="90">
        <f t="shared" ref="G364:G365" si="24">ROUND(E364*F364,0)</f>
        <v>0</v>
      </c>
      <c r="H364" s="254"/>
    </row>
    <row r="365" spans="1:8" ht="30" customHeight="1" thickBot="1" x14ac:dyDescent="0.3">
      <c r="A365" s="255"/>
      <c r="B365" s="22" t="s">
        <v>1049</v>
      </c>
      <c r="C365" s="256" t="s">
        <v>1010</v>
      </c>
      <c r="D365" s="257" t="s">
        <v>291</v>
      </c>
      <c r="E365" s="122">
        <v>1</v>
      </c>
      <c r="F365" s="250">
        <v>0</v>
      </c>
      <c r="G365" s="92">
        <f t="shared" si="24"/>
        <v>0</v>
      </c>
      <c r="H365" s="258"/>
    </row>
    <row r="366" spans="1:8" ht="15.75" thickBot="1" x14ac:dyDescent="0.3">
      <c r="A366" s="286" t="s">
        <v>1011</v>
      </c>
      <c r="B366" s="287"/>
      <c r="C366" s="287"/>
      <c r="D366" s="287"/>
      <c r="E366" s="287"/>
      <c r="F366" s="287"/>
      <c r="G366" s="288"/>
      <c r="H366" s="164">
        <f>+H357+H348+H340</f>
        <v>0</v>
      </c>
    </row>
    <row r="367" spans="1:8" ht="15.95" customHeight="1" x14ac:dyDescent="0.25">
      <c r="A367" s="62"/>
      <c r="B367" s="23">
        <v>8.4</v>
      </c>
      <c r="C367" s="114" t="s">
        <v>241</v>
      </c>
      <c r="D367" s="114"/>
      <c r="E367" s="125"/>
      <c r="F367" s="14"/>
      <c r="G367" s="88"/>
      <c r="H367" s="89">
        <f>SUM(G368:G385)</f>
        <v>0</v>
      </c>
    </row>
    <row r="368" spans="1:8" ht="19.5" customHeight="1" x14ac:dyDescent="0.25">
      <c r="A368" s="61"/>
      <c r="B368" s="22" t="s">
        <v>214</v>
      </c>
      <c r="C368" s="112" t="s">
        <v>686</v>
      </c>
      <c r="D368" s="151" t="s">
        <v>293</v>
      </c>
      <c r="E368" s="121">
        <v>6.944</v>
      </c>
      <c r="F368" s="212">
        <v>0</v>
      </c>
      <c r="G368" s="90">
        <f t="shared" si="18"/>
        <v>0</v>
      </c>
      <c r="H368" s="91"/>
    </row>
    <row r="369" spans="1:8" ht="67.5" customHeight="1" x14ac:dyDescent="0.25">
      <c r="A369" s="61"/>
      <c r="B369" s="22" t="s">
        <v>215</v>
      </c>
      <c r="C369" s="112" t="s">
        <v>687</v>
      </c>
      <c r="D369" s="151" t="s">
        <v>291</v>
      </c>
      <c r="E369" s="121">
        <v>1</v>
      </c>
      <c r="F369" s="212">
        <v>0</v>
      </c>
      <c r="G369" s="90">
        <f t="shared" si="18"/>
        <v>0</v>
      </c>
      <c r="H369" s="91"/>
    </row>
    <row r="370" spans="1:8" ht="63" customHeight="1" x14ac:dyDescent="0.25">
      <c r="A370" s="61"/>
      <c r="B370" s="22" t="s">
        <v>1050</v>
      </c>
      <c r="C370" s="112" t="s">
        <v>688</v>
      </c>
      <c r="D370" s="151" t="s">
        <v>291</v>
      </c>
      <c r="E370" s="121">
        <v>4</v>
      </c>
      <c r="F370" s="212">
        <v>0</v>
      </c>
      <c r="G370" s="90">
        <f t="shared" si="18"/>
        <v>0</v>
      </c>
      <c r="H370" s="91"/>
    </row>
    <row r="371" spans="1:8" ht="69" customHeight="1" x14ac:dyDescent="0.25">
      <c r="A371" s="61"/>
      <c r="B371" s="22" t="s">
        <v>1051</v>
      </c>
      <c r="C371" s="112" t="s">
        <v>689</v>
      </c>
      <c r="D371" s="151" t="s">
        <v>291</v>
      </c>
      <c r="E371" s="121">
        <v>1</v>
      </c>
      <c r="F371" s="212">
        <v>0</v>
      </c>
      <c r="G371" s="90">
        <f t="shared" si="18"/>
        <v>0</v>
      </c>
      <c r="H371" s="91"/>
    </row>
    <row r="372" spans="1:8" ht="54" customHeight="1" x14ac:dyDescent="0.25">
      <c r="A372" s="61"/>
      <c r="B372" s="22" t="s">
        <v>1052</v>
      </c>
      <c r="C372" s="112" t="s">
        <v>690</v>
      </c>
      <c r="D372" s="151" t="s">
        <v>291</v>
      </c>
      <c r="E372" s="121">
        <v>8</v>
      </c>
      <c r="F372" s="212">
        <v>0</v>
      </c>
      <c r="G372" s="90">
        <f t="shared" si="18"/>
        <v>0</v>
      </c>
      <c r="H372" s="91"/>
    </row>
    <row r="373" spans="1:8" ht="56.25" customHeight="1" x14ac:dyDescent="0.25">
      <c r="A373" s="61"/>
      <c r="B373" s="22" t="s">
        <v>1053</v>
      </c>
      <c r="C373" s="112" t="s">
        <v>691</v>
      </c>
      <c r="D373" s="151" t="s">
        <v>291</v>
      </c>
      <c r="E373" s="121">
        <v>8</v>
      </c>
      <c r="F373" s="212">
        <v>0</v>
      </c>
      <c r="G373" s="90">
        <f t="shared" si="18"/>
        <v>0</v>
      </c>
      <c r="H373" s="91"/>
    </row>
    <row r="374" spans="1:8" ht="42.75" customHeight="1" x14ac:dyDescent="0.25">
      <c r="A374" s="61"/>
      <c r="B374" s="22" t="s">
        <v>1054</v>
      </c>
      <c r="C374" s="112" t="s">
        <v>692</v>
      </c>
      <c r="D374" s="151" t="s">
        <v>291</v>
      </c>
      <c r="E374" s="121">
        <v>8</v>
      </c>
      <c r="F374" s="212">
        <v>0</v>
      </c>
      <c r="G374" s="90">
        <f t="shared" si="18"/>
        <v>0</v>
      </c>
      <c r="H374" s="91"/>
    </row>
    <row r="375" spans="1:8" ht="27.75" customHeight="1" x14ac:dyDescent="0.25">
      <c r="A375" s="67"/>
      <c r="B375" s="22" t="s">
        <v>1055</v>
      </c>
      <c r="C375" s="112" t="s">
        <v>693</v>
      </c>
      <c r="D375" s="151" t="s">
        <v>291</v>
      </c>
      <c r="E375" s="121">
        <v>2</v>
      </c>
      <c r="F375" s="212">
        <v>0</v>
      </c>
      <c r="G375" s="90">
        <f t="shared" si="18"/>
        <v>0</v>
      </c>
      <c r="H375" s="91"/>
    </row>
    <row r="376" spans="1:8" ht="50.25" customHeight="1" x14ac:dyDescent="0.25">
      <c r="A376" s="67"/>
      <c r="B376" s="22" t="s">
        <v>1056</v>
      </c>
      <c r="C376" s="112" t="s">
        <v>694</v>
      </c>
      <c r="D376" s="151" t="s">
        <v>291</v>
      </c>
      <c r="E376" s="121">
        <v>4</v>
      </c>
      <c r="F376" s="212">
        <v>0</v>
      </c>
      <c r="G376" s="90">
        <f t="shared" si="18"/>
        <v>0</v>
      </c>
      <c r="H376" s="91"/>
    </row>
    <row r="377" spans="1:8" ht="15.95" customHeight="1" x14ac:dyDescent="0.25">
      <c r="A377" s="67"/>
      <c r="B377" s="22" t="s">
        <v>1057</v>
      </c>
      <c r="C377" s="112" t="s">
        <v>695</v>
      </c>
      <c r="D377" s="151" t="s">
        <v>291</v>
      </c>
      <c r="E377" s="121">
        <v>3</v>
      </c>
      <c r="F377" s="212">
        <v>0</v>
      </c>
      <c r="G377" s="90">
        <f t="shared" si="18"/>
        <v>0</v>
      </c>
      <c r="H377" s="91"/>
    </row>
    <row r="378" spans="1:8" ht="34.5" customHeight="1" x14ac:dyDescent="0.25">
      <c r="A378" s="67"/>
      <c r="B378" s="22" t="s">
        <v>1058</v>
      </c>
      <c r="C378" s="112" t="s">
        <v>696</v>
      </c>
      <c r="D378" s="151" t="s">
        <v>291</v>
      </c>
      <c r="E378" s="121">
        <v>5</v>
      </c>
      <c r="F378" s="212">
        <v>0</v>
      </c>
      <c r="G378" s="90">
        <f t="shared" si="18"/>
        <v>0</v>
      </c>
      <c r="H378" s="91"/>
    </row>
    <row r="379" spans="1:8" ht="34.5" customHeight="1" x14ac:dyDescent="0.25">
      <c r="A379" s="67"/>
      <c r="B379" s="22" t="s">
        <v>1059</v>
      </c>
      <c r="C379" s="112" t="s">
        <v>697</v>
      </c>
      <c r="D379" s="151" t="s">
        <v>291</v>
      </c>
      <c r="E379" s="121">
        <v>4</v>
      </c>
      <c r="F379" s="212">
        <v>0</v>
      </c>
      <c r="G379" s="90">
        <f t="shared" si="18"/>
        <v>0</v>
      </c>
      <c r="H379" s="91"/>
    </row>
    <row r="380" spans="1:8" ht="54.75" customHeight="1" x14ac:dyDescent="0.25">
      <c r="A380" s="67"/>
      <c r="B380" s="22" t="s">
        <v>1060</v>
      </c>
      <c r="C380" s="112" t="s">
        <v>698</v>
      </c>
      <c r="D380" s="151" t="s">
        <v>291</v>
      </c>
      <c r="E380" s="121">
        <v>2</v>
      </c>
      <c r="F380" s="212">
        <v>0</v>
      </c>
      <c r="G380" s="90">
        <f t="shared" si="18"/>
        <v>0</v>
      </c>
      <c r="H380" s="91"/>
    </row>
    <row r="381" spans="1:8" ht="42.75" customHeight="1" x14ac:dyDescent="0.25">
      <c r="A381" s="67"/>
      <c r="B381" s="22" t="s">
        <v>1061</v>
      </c>
      <c r="C381" s="112" t="s">
        <v>699</v>
      </c>
      <c r="D381" s="151" t="s">
        <v>291</v>
      </c>
      <c r="E381" s="121">
        <v>1</v>
      </c>
      <c r="F381" s="212">
        <v>0</v>
      </c>
      <c r="G381" s="90">
        <f t="shared" si="18"/>
        <v>0</v>
      </c>
      <c r="H381" s="91"/>
    </row>
    <row r="382" spans="1:8" ht="67.5" customHeight="1" x14ac:dyDescent="0.25">
      <c r="A382" s="67"/>
      <c r="B382" s="22" t="s">
        <v>1062</v>
      </c>
      <c r="C382" s="112" t="s">
        <v>700</v>
      </c>
      <c r="D382" s="151" t="s">
        <v>291</v>
      </c>
      <c r="E382" s="121">
        <v>4</v>
      </c>
      <c r="F382" s="212">
        <v>0</v>
      </c>
      <c r="G382" s="90">
        <f t="shared" si="18"/>
        <v>0</v>
      </c>
      <c r="H382" s="91"/>
    </row>
    <row r="383" spans="1:8" ht="36" customHeight="1" x14ac:dyDescent="0.25">
      <c r="A383" s="67"/>
      <c r="B383" s="22" t="s">
        <v>1063</v>
      </c>
      <c r="C383" s="112" t="s">
        <v>701</v>
      </c>
      <c r="D383" s="151" t="s">
        <v>291</v>
      </c>
      <c r="E383" s="121">
        <v>2</v>
      </c>
      <c r="F383" s="212">
        <v>0</v>
      </c>
      <c r="G383" s="90">
        <f t="shared" si="18"/>
        <v>0</v>
      </c>
      <c r="H383" s="91"/>
    </row>
    <row r="384" spans="1:8" ht="41.25" customHeight="1" x14ac:dyDescent="0.25">
      <c r="A384" s="67"/>
      <c r="B384" s="22" t="s">
        <v>1064</v>
      </c>
      <c r="C384" s="112" t="s">
        <v>702</v>
      </c>
      <c r="D384" s="151" t="s">
        <v>291</v>
      </c>
      <c r="E384" s="121">
        <v>8</v>
      </c>
      <c r="F384" s="212">
        <v>0</v>
      </c>
      <c r="G384" s="90">
        <f t="shared" si="18"/>
        <v>0</v>
      </c>
      <c r="H384" s="91"/>
    </row>
    <row r="385" spans="1:8" ht="115.5" customHeight="1" x14ac:dyDescent="0.25">
      <c r="A385" s="67"/>
      <c r="B385" s="22" t="s">
        <v>1065</v>
      </c>
      <c r="C385" s="112" t="s">
        <v>703</v>
      </c>
      <c r="D385" s="151" t="s">
        <v>291</v>
      </c>
      <c r="E385" s="121">
        <v>1</v>
      </c>
      <c r="F385" s="212">
        <v>0</v>
      </c>
      <c r="G385" s="90">
        <f t="shared" si="18"/>
        <v>0</v>
      </c>
      <c r="H385" s="91"/>
    </row>
    <row r="386" spans="1:8" ht="15.95" customHeight="1" x14ac:dyDescent="0.25">
      <c r="A386" s="68"/>
      <c r="B386" s="23">
        <v>8.5</v>
      </c>
      <c r="C386" s="114" t="s">
        <v>242</v>
      </c>
      <c r="D386" s="114"/>
      <c r="E386" s="125"/>
      <c r="F386" s="213"/>
      <c r="G386" s="88"/>
      <c r="H386" s="89">
        <f>SUM(G387:G390)</f>
        <v>0</v>
      </c>
    </row>
    <row r="387" spans="1:8" ht="15.95" customHeight="1" x14ac:dyDescent="0.25">
      <c r="A387" s="67"/>
      <c r="B387" s="22" t="s">
        <v>216</v>
      </c>
      <c r="C387" s="112" t="s">
        <v>704</v>
      </c>
      <c r="D387" s="151" t="s">
        <v>293</v>
      </c>
      <c r="E387" s="121">
        <v>55.46</v>
      </c>
      <c r="F387" s="212">
        <v>0</v>
      </c>
      <c r="G387" s="90">
        <f t="shared" si="18"/>
        <v>0</v>
      </c>
      <c r="H387" s="91"/>
    </row>
    <row r="388" spans="1:8" ht="27" customHeight="1" x14ac:dyDescent="0.25">
      <c r="A388" s="67"/>
      <c r="B388" s="22" t="s">
        <v>217</v>
      </c>
      <c r="C388" s="112" t="s">
        <v>705</v>
      </c>
      <c r="D388" s="151" t="s">
        <v>292</v>
      </c>
      <c r="E388" s="121">
        <v>41.654200000000003</v>
      </c>
      <c r="F388" s="212">
        <v>0</v>
      </c>
      <c r="G388" s="90">
        <f t="shared" si="18"/>
        <v>0</v>
      </c>
      <c r="H388" s="91"/>
    </row>
    <row r="389" spans="1:8" ht="18.75" customHeight="1" x14ac:dyDescent="0.25">
      <c r="A389" s="67"/>
      <c r="B389" s="22" t="s">
        <v>1066</v>
      </c>
      <c r="C389" s="112" t="s">
        <v>706</v>
      </c>
      <c r="D389" s="151" t="s">
        <v>291</v>
      </c>
      <c r="E389" s="121">
        <v>4</v>
      </c>
      <c r="F389" s="212">
        <v>0</v>
      </c>
      <c r="G389" s="90">
        <f t="shared" si="18"/>
        <v>0</v>
      </c>
      <c r="H389" s="91"/>
    </row>
    <row r="390" spans="1:8" ht="38.25" customHeight="1" thickBot="1" x14ac:dyDescent="0.3">
      <c r="A390" s="69"/>
      <c r="B390" s="31" t="s">
        <v>1067</v>
      </c>
      <c r="C390" s="115" t="s">
        <v>707</v>
      </c>
      <c r="D390" s="156" t="s">
        <v>291</v>
      </c>
      <c r="E390" s="122">
        <v>40</v>
      </c>
      <c r="F390" s="250">
        <v>0</v>
      </c>
      <c r="G390" s="92">
        <f t="shared" si="18"/>
        <v>0</v>
      </c>
      <c r="H390" s="93"/>
    </row>
    <row r="391" spans="1:8" ht="15.75" thickBot="1" x14ac:dyDescent="0.3">
      <c r="A391" s="286" t="s">
        <v>795</v>
      </c>
      <c r="B391" s="287"/>
      <c r="C391" s="287"/>
      <c r="D391" s="287"/>
      <c r="E391" s="287"/>
      <c r="F391" s="287"/>
      <c r="G391" s="288"/>
      <c r="H391" s="164">
        <f>+H386+H367+H339</f>
        <v>0</v>
      </c>
    </row>
    <row r="392" spans="1:8" ht="15.95" customHeight="1" thickBot="1" x14ac:dyDescent="0.3">
      <c r="A392" s="32">
        <v>9</v>
      </c>
      <c r="B392" s="33"/>
      <c r="C392" s="34" t="s">
        <v>247</v>
      </c>
      <c r="D392" s="35"/>
      <c r="E392" s="140"/>
      <c r="F392" s="36"/>
      <c r="G392" s="106"/>
      <c r="H392" s="107"/>
    </row>
    <row r="393" spans="1:8" ht="15.95" customHeight="1" x14ac:dyDescent="0.25">
      <c r="A393" s="70"/>
      <c r="B393" s="38">
        <v>9.1</v>
      </c>
      <c r="C393" s="116" t="s">
        <v>248</v>
      </c>
      <c r="D393" s="116"/>
      <c r="E393" s="128"/>
      <c r="F393" s="40"/>
      <c r="G393" s="94"/>
      <c r="H393" s="95">
        <f>SUM(G394:G402)</f>
        <v>0</v>
      </c>
    </row>
    <row r="394" spans="1:8" ht="80.25" customHeight="1" x14ac:dyDescent="0.25">
      <c r="A394" s="67"/>
      <c r="B394" s="22" t="s">
        <v>221</v>
      </c>
      <c r="C394" s="112" t="s">
        <v>708</v>
      </c>
      <c r="D394" s="151" t="s">
        <v>291</v>
      </c>
      <c r="E394" s="121">
        <v>16</v>
      </c>
      <c r="F394" s="158">
        <v>0</v>
      </c>
      <c r="G394" s="90">
        <f t="shared" ref="G394:G448" si="25">ROUND(E394*F394,0)</f>
        <v>0</v>
      </c>
      <c r="H394" s="91"/>
    </row>
    <row r="395" spans="1:8" ht="81" customHeight="1" x14ac:dyDescent="0.25">
      <c r="A395" s="67"/>
      <c r="B395" s="22" t="s">
        <v>222</v>
      </c>
      <c r="C395" s="112" t="s">
        <v>709</v>
      </c>
      <c r="D395" s="151" t="s">
        <v>291</v>
      </c>
      <c r="E395" s="121">
        <v>11</v>
      </c>
      <c r="F395" s="158">
        <v>0</v>
      </c>
      <c r="G395" s="90">
        <f t="shared" si="25"/>
        <v>0</v>
      </c>
      <c r="H395" s="91"/>
    </row>
    <row r="396" spans="1:8" ht="67.5" customHeight="1" x14ac:dyDescent="0.25">
      <c r="A396" s="67"/>
      <c r="B396" s="22" t="s">
        <v>223</v>
      </c>
      <c r="C396" s="112" t="s">
        <v>710</v>
      </c>
      <c r="D396" s="151" t="s">
        <v>291</v>
      </c>
      <c r="E396" s="121">
        <v>1</v>
      </c>
      <c r="F396" s="158">
        <v>0</v>
      </c>
      <c r="G396" s="90">
        <f t="shared" si="25"/>
        <v>0</v>
      </c>
      <c r="H396" s="91"/>
    </row>
    <row r="397" spans="1:8" ht="78.75" customHeight="1" x14ac:dyDescent="0.25">
      <c r="A397" s="67"/>
      <c r="B397" s="22" t="s">
        <v>224</v>
      </c>
      <c r="C397" s="112" t="s">
        <v>711</v>
      </c>
      <c r="D397" s="151" t="s">
        <v>291</v>
      </c>
      <c r="E397" s="121">
        <v>2</v>
      </c>
      <c r="F397" s="158">
        <v>0</v>
      </c>
      <c r="G397" s="90">
        <f t="shared" si="25"/>
        <v>0</v>
      </c>
      <c r="H397" s="91"/>
    </row>
    <row r="398" spans="1:8" ht="63.75" customHeight="1" x14ac:dyDescent="0.25">
      <c r="A398" s="67"/>
      <c r="B398" s="22" t="s">
        <v>225</v>
      </c>
      <c r="C398" s="112" t="s">
        <v>712</v>
      </c>
      <c r="D398" s="151" t="s">
        <v>291</v>
      </c>
      <c r="E398" s="121">
        <v>1</v>
      </c>
      <c r="F398" s="158">
        <v>0</v>
      </c>
      <c r="G398" s="90">
        <f t="shared" si="25"/>
        <v>0</v>
      </c>
      <c r="H398" s="91"/>
    </row>
    <row r="399" spans="1:8" ht="52.5" customHeight="1" x14ac:dyDescent="0.25">
      <c r="A399" s="67"/>
      <c r="B399" s="22" t="s">
        <v>226</v>
      </c>
      <c r="C399" s="112" t="s">
        <v>713</v>
      </c>
      <c r="D399" s="151" t="s">
        <v>291</v>
      </c>
      <c r="E399" s="121">
        <v>1</v>
      </c>
      <c r="F399" s="158">
        <v>0</v>
      </c>
      <c r="G399" s="90">
        <f t="shared" si="25"/>
        <v>0</v>
      </c>
      <c r="H399" s="91"/>
    </row>
    <row r="400" spans="1:8" ht="92.25" customHeight="1" x14ac:dyDescent="0.25">
      <c r="A400" s="67"/>
      <c r="B400" s="22" t="s">
        <v>227</v>
      </c>
      <c r="C400" s="112" t="s">
        <v>714</v>
      </c>
      <c r="D400" s="151" t="s">
        <v>291</v>
      </c>
      <c r="E400" s="121">
        <v>1</v>
      </c>
      <c r="F400" s="158">
        <v>0</v>
      </c>
      <c r="G400" s="90">
        <f t="shared" si="25"/>
        <v>0</v>
      </c>
      <c r="H400" s="91"/>
    </row>
    <row r="401" spans="1:8" ht="71.25" customHeight="1" x14ac:dyDescent="0.25">
      <c r="A401" s="67"/>
      <c r="B401" s="22" t="s">
        <v>1068</v>
      </c>
      <c r="C401" s="112" t="s">
        <v>715</v>
      </c>
      <c r="D401" s="151" t="s">
        <v>291</v>
      </c>
      <c r="E401" s="121">
        <v>1</v>
      </c>
      <c r="F401" s="158">
        <v>0</v>
      </c>
      <c r="G401" s="90">
        <f t="shared" si="25"/>
        <v>0</v>
      </c>
      <c r="H401" s="91"/>
    </row>
    <row r="402" spans="1:8" ht="67.5" customHeight="1" x14ac:dyDescent="0.25">
      <c r="A402" s="67"/>
      <c r="B402" s="22" t="s">
        <v>1069</v>
      </c>
      <c r="C402" s="112" t="s">
        <v>716</v>
      </c>
      <c r="D402" s="151" t="s">
        <v>291</v>
      </c>
      <c r="E402" s="121">
        <v>1</v>
      </c>
      <c r="F402" s="158">
        <v>0</v>
      </c>
      <c r="G402" s="90">
        <f t="shared" si="25"/>
        <v>0</v>
      </c>
      <c r="H402" s="91"/>
    </row>
    <row r="403" spans="1:8" ht="15.95" customHeight="1" x14ac:dyDescent="0.25">
      <c r="A403" s="68"/>
      <c r="B403" s="23">
        <v>9.1999999999999993</v>
      </c>
      <c r="C403" s="114" t="s">
        <v>249</v>
      </c>
      <c r="D403" s="114"/>
      <c r="E403" s="125"/>
      <c r="F403" s="14"/>
      <c r="G403" s="88"/>
      <c r="H403" s="89">
        <f>SUM(G404:G411)</f>
        <v>0</v>
      </c>
    </row>
    <row r="404" spans="1:8" ht="71.25" customHeight="1" x14ac:dyDescent="0.25">
      <c r="A404" s="67"/>
      <c r="B404" s="22" t="s">
        <v>228</v>
      </c>
      <c r="C404" s="112" t="s">
        <v>807</v>
      </c>
      <c r="D404" s="151" t="s">
        <v>291</v>
      </c>
      <c r="E404" s="121">
        <v>1</v>
      </c>
      <c r="F404" s="212">
        <v>0</v>
      </c>
      <c r="G404" s="90">
        <f t="shared" si="25"/>
        <v>0</v>
      </c>
      <c r="H404" s="102"/>
    </row>
    <row r="405" spans="1:8" ht="80.25" customHeight="1" x14ac:dyDescent="0.25">
      <c r="A405" s="67"/>
      <c r="B405" s="22" t="s">
        <v>229</v>
      </c>
      <c r="C405" s="112" t="s">
        <v>808</v>
      </c>
      <c r="D405" s="151" t="s">
        <v>291</v>
      </c>
      <c r="E405" s="121">
        <v>1</v>
      </c>
      <c r="F405" s="212">
        <v>0</v>
      </c>
      <c r="G405" s="90">
        <f t="shared" si="25"/>
        <v>0</v>
      </c>
      <c r="H405" s="102"/>
    </row>
    <row r="406" spans="1:8" ht="80.25" customHeight="1" x14ac:dyDescent="0.25">
      <c r="A406" s="67"/>
      <c r="B406" s="22" t="s">
        <v>230</v>
      </c>
      <c r="C406" s="112" t="s">
        <v>804</v>
      </c>
      <c r="D406" s="151" t="s">
        <v>291</v>
      </c>
      <c r="E406" s="121">
        <v>1</v>
      </c>
      <c r="F406" s="212">
        <v>0</v>
      </c>
      <c r="G406" s="90">
        <f t="shared" si="25"/>
        <v>0</v>
      </c>
      <c r="H406" s="102"/>
    </row>
    <row r="407" spans="1:8" ht="80.25" customHeight="1" x14ac:dyDescent="0.25">
      <c r="A407" s="67"/>
      <c r="B407" s="22" t="s">
        <v>231</v>
      </c>
      <c r="C407" s="112" t="s">
        <v>805</v>
      </c>
      <c r="D407" s="151" t="s">
        <v>291</v>
      </c>
      <c r="E407" s="121">
        <v>1</v>
      </c>
      <c r="F407" s="212">
        <v>0</v>
      </c>
      <c r="G407" s="90">
        <f t="shared" si="25"/>
        <v>0</v>
      </c>
      <c r="H407" s="102"/>
    </row>
    <row r="408" spans="1:8" ht="76.5" customHeight="1" x14ac:dyDescent="0.25">
      <c r="A408" s="67"/>
      <c r="B408" s="22" t="s">
        <v>1070</v>
      </c>
      <c r="C408" s="112" t="s">
        <v>806</v>
      </c>
      <c r="D408" s="151" t="s">
        <v>291</v>
      </c>
      <c r="E408" s="121">
        <v>1</v>
      </c>
      <c r="F408" s="212">
        <v>0</v>
      </c>
      <c r="G408" s="90">
        <f t="shared" si="25"/>
        <v>0</v>
      </c>
      <c r="H408" s="102"/>
    </row>
    <row r="409" spans="1:8" ht="78.75" customHeight="1" x14ac:dyDescent="0.25">
      <c r="A409" s="67"/>
      <c r="B409" s="22" t="s">
        <v>1071</v>
      </c>
      <c r="C409" s="112" t="s">
        <v>809</v>
      </c>
      <c r="D409" s="151" t="s">
        <v>291</v>
      </c>
      <c r="E409" s="121">
        <v>1</v>
      </c>
      <c r="F409" s="212">
        <v>0</v>
      </c>
      <c r="G409" s="90">
        <f t="shared" si="25"/>
        <v>0</v>
      </c>
      <c r="H409" s="102"/>
    </row>
    <row r="410" spans="1:8" ht="79.5" customHeight="1" x14ac:dyDescent="0.25">
      <c r="A410" s="67"/>
      <c r="B410" s="22" t="s">
        <v>1072</v>
      </c>
      <c r="C410" s="112" t="s">
        <v>810</v>
      </c>
      <c r="D410" s="151" t="s">
        <v>291</v>
      </c>
      <c r="E410" s="121">
        <v>1</v>
      </c>
      <c r="F410" s="212">
        <v>0</v>
      </c>
      <c r="G410" s="90">
        <f t="shared" si="25"/>
        <v>0</v>
      </c>
      <c r="H410" s="102"/>
    </row>
    <row r="411" spans="1:8" ht="81" customHeight="1" x14ac:dyDescent="0.25">
      <c r="A411" s="67"/>
      <c r="B411" s="22" t="s">
        <v>1073</v>
      </c>
      <c r="C411" s="112" t="s">
        <v>811</v>
      </c>
      <c r="D411" s="151" t="s">
        <v>291</v>
      </c>
      <c r="E411" s="121">
        <v>1</v>
      </c>
      <c r="F411" s="212">
        <v>0</v>
      </c>
      <c r="G411" s="90">
        <f t="shared" si="25"/>
        <v>0</v>
      </c>
      <c r="H411" s="102"/>
    </row>
    <row r="412" spans="1:8" ht="15.95" customHeight="1" x14ac:dyDescent="0.25">
      <c r="A412" s="68"/>
      <c r="B412" s="23">
        <v>9.3000000000000007</v>
      </c>
      <c r="C412" s="114" t="s">
        <v>1016</v>
      </c>
      <c r="D412" s="114"/>
      <c r="E412" s="125"/>
      <c r="F412" s="14"/>
      <c r="G412" s="88"/>
      <c r="H412" s="89">
        <f>SUM(G413:G427)</f>
        <v>0</v>
      </c>
    </row>
    <row r="413" spans="1:8" ht="91.5" customHeight="1" x14ac:dyDescent="0.25">
      <c r="A413" s="67"/>
      <c r="B413" s="22" t="s">
        <v>232</v>
      </c>
      <c r="C413" s="112" t="s">
        <v>812</v>
      </c>
      <c r="D413" s="151" t="s">
        <v>291</v>
      </c>
      <c r="E413" s="121">
        <v>2</v>
      </c>
      <c r="F413" s="158">
        <v>0</v>
      </c>
      <c r="G413" s="90">
        <f t="shared" si="25"/>
        <v>0</v>
      </c>
      <c r="H413" s="91"/>
    </row>
    <row r="414" spans="1:8" ht="86.25" customHeight="1" x14ac:dyDescent="0.25">
      <c r="A414" s="67"/>
      <c r="B414" s="22" t="s">
        <v>233</v>
      </c>
      <c r="C414" s="112" t="s">
        <v>813</v>
      </c>
      <c r="D414" s="151" t="s">
        <v>291</v>
      </c>
      <c r="E414" s="121">
        <v>1</v>
      </c>
      <c r="F414" s="158">
        <v>0</v>
      </c>
      <c r="G414" s="90">
        <f t="shared" si="25"/>
        <v>0</v>
      </c>
      <c r="H414" s="91"/>
    </row>
    <row r="415" spans="1:8" ht="91.5" customHeight="1" x14ac:dyDescent="0.25">
      <c r="A415" s="67"/>
      <c r="B415" s="22" t="s">
        <v>917</v>
      </c>
      <c r="C415" s="112" t="s">
        <v>814</v>
      </c>
      <c r="D415" s="151" t="s">
        <v>291</v>
      </c>
      <c r="E415" s="121">
        <v>1</v>
      </c>
      <c r="F415" s="158">
        <v>0</v>
      </c>
      <c r="G415" s="90">
        <f t="shared" si="25"/>
        <v>0</v>
      </c>
      <c r="H415" s="91"/>
    </row>
    <row r="416" spans="1:8" ht="91.5" customHeight="1" x14ac:dyDescent="0.25">
      <c r="A416" s="67"/>
      <c r="B416" s="22" t="s">
        <v>234</v>
      </c>
      <c r="C416" s="112" t="s">
        <v>815</v>
      </c>
      <c r="D416" s="151" t="s">
        <v>291</v>
      </c>
      <c r="E416" s="121">
        <v>1</v>
      </c>
      <c r="F416" s="158">
        <v>0</v>
      </c>
      <c r="G416" s="90">
        <f t="shared" si="25"/>
        <v>0</v>
      </c>
      <c r="H416" s="91"/>
    </row>
    <row r="417" spans="1:8" ht="88.5" customHeight="1" x14ac:dyDescent="0.25">
      <c r="A417" s="67"/>
      <c r="B417" s="22" t="s">
        <v>918</v>
      </c>
      <c r="C417" s="112" t="s">
        <v>816</v>
      </c>
      <c r="D417" s="151" t="s">
        <v>291</v>
      </c>
      <c r="E417" s="121">
        <v>1</v>
      </c>
      <c r="F417" s="158">
        <v>0</v>
      </c>
      <c r="G417" s="90">
        <f t="shared" si="25"/>
        <v>0</v>
      </c>
      <c r="H417" s="91"/>
    </row>
    <row r="418" spans="1:8" ht="90" customHeight="1" x14ac:dyDescent="0.25">
      <c r="A418" s="67"/>
      <c r="B418" s="22" t="s">
        <v>235</v>
      </c>
      <c r="C418" s="112" t="s">
        <v>817</v>
      </c>
      <c r="D418" s="151" t="s">
        <v>291</v>
      </c>
      <c r="E418" s="121">
        <v>1</v>
      </c>
      <c r="F418" s="158">
        <v>0</v>
      </c>
      <c r="G418" s="90">
        <f t="shared" si="25"/>
        <v>0</v>
      </c>
      <c r="H418" s="91"/>
    </row>
    <row r="419" spans="1:8" ht="89.25" customHeight="1" x14ac:dyDescent="0.25">
      <c r="A419" s="67"/>
      <c r="B419" s="22" t="s">
        <v>236</v>
      </c>
      <c r="C419" s="112" t="s">
        <v>818</v>
      </c>
      <c r="D419" s="151" t="s">
        <v>291</v>
      </c>
      <c r="E419" s="121">
        <v>1</v>
      </c>
      <c r="F419" s="158">
        <v>0</v>
      </c>
      <c r="G419" s="90">
        <f t="shared" si="25"/>
        <v>0</v>
      </c>
      <c r="H419" s="91"/>
    </row>
    <row r="420" spans="1:8" ht="98.25" customHeight="1" x14ac:dyDescent="0.25">
      <c r="A420" s="67"/>
      <c r="B420" s="22" t="s">
        <v>237</v>
      </c>
      <c r="C420" s="112" t="s">
        <v>819</v>
      </c>
      <c r="D420" s="151" t="s">
        <v>291</v>
      </c>
      <c r="E420" s="121">
        <v>1</v>
      </c>
      <c r="F420" s="158">
        <v>0</v>
      </c>
      <c r="G420" s="90">
        <f t="shared" si="25"/>
        <v>0</v>
      </c>
      <c r="H420" s="91"/>
    </row>
    <row r="421" spans="1:8" ht="87" customHeight="1" x14ac:dyDescent="0.25">
      <c r="A421" s="67"/>
      <c r="B421" s="22" t="s">
        <v>238</v>
      </c>
      <c r="C421" s="112" t="s">
        <v>821</v>
      </c>
      <c r="D421" s="151" t="s">
        <v>291</v>
      </c>
      <c r="E421" s="121">
        <v>1</v>
      </c>
      <c r="F421" s="158">
        <v>0</v>
      </c>
      <c r="G421" s="90">
        <f t="shared" si="25"/>
        <v>0</v>
      </c>
      <c r="H421" s="91"/>
    </row>
    <row r="422" spans="1:8" ht="85.5" customHeight="1" x14ac:dyDescent="0.25">
      <c r="A422" s="67"/>
      <c r="B422" s="22" t="s">
        <v>919</v>
      </c>
      <c r="C422" s="112" t="s">
        <v>822</v>
      </c>
      <c r="D422" s="151" t="s">
        <v>291</v>
      </c>
      <c r="E422" s="121">
        <v>1</v>
      </c>
      <c r="F422" s="158">
        <v>0</v>
      </c>
      <c r="G422" s="90">
        <f t="shared" si="25"/>
        <v>0</v>
      </c>
      <c r="H422" s="91"/>
    </row>
    <row r="423" spans="1:8" ht="90.75" customHeight="1" x14ac:dyDescent="0.25">
      <c r="A423" s="67"/>
      <c r="B423" s="22" t="s">
        <v>1074</v>
      </c>
      <c r="C423" s="112" t="s">
        <v>823</v>
      </c>
      <c r="D423" s="151" t="s">
        <v>291</v>
      </c>
      <c r="E423" s="121">
        <v>1</v>
      </c>
      <c r="F423" s="158">
        <v>0</v>
      </c>
      <c r="G423" s="90">
        <f t="shared" si="25"/>
        <v>0</v>
      </c>
      <c r="H423" s="91"/>
    </row>
    <row r="424" spans="1:8" ht="91.5" customHeight="1" x14ac:dyDescent="0.25">
      <c r="A424" s="67"/>
      <c r="B424" s="22" t="s">
        <v>1075</v>
      </c>
      <c r="C424" s="112" t="s">
        <v>824</v>
      </c>
      <c r="D424" s="151" t="s">
        <v>291</v>
      </c>
      <c r="E424" s="121">
        <v>1</v>
      </c>
      <c r="F424" s="158">
        <v>0</v>
      </c>
      <c r="G424" s="90">
        <f t="shared" si="25"/>
        <v>0</v>
      </c>
      <c r="H424" s="91"/>
    </row>
    <row r="425" spans="1:8" ht="84.75" customHeight="1" x14ac:dyDescent="0.25">
      <c r="A425" s="67"/>
      <c r="B425" s="22" t="s">
        <v>1076</v>
      </c>
      <c r="C425" s="112" t="s">
        <v>825</v>
      </c>
      <c r="D425" s="151" t="s">
        <v>291</v>
      </c>
      <c r="E425" s="121">
        <v>3</v>
      </c>
      <c r="F425" s="158">
        <v>0</v>
      </c>
      <c r="G425" s="90">
        <f t="shared" si="25"/>
        <v>0</v>
      </c>
      <c r="H425" s="91"/>
    </row>
    <row r="426" spans="1:8" ht="85.5" customHeight="1" x14ac:dyDescent="0.25">
      <c r="A426" s="67"/>
      <c r="B426" s="22" t="s">
        <v>1077</v>
      </c>
      <c r="C426" s="112" t="s">
        <v>826</v>
      </c>
      <c r="D426" s="151" t="s">
        <v>291</v>
      </c>
      <c r="E426" s="121">
        <v>2</v>
      </c>
      <c r="F426" s="158">
        <v>0</v>
      </c>
      <c r="G426" s="90">
        <f t="shared" si="25"/>
        <v>0</v>
      </c>
      <c r="H426" s="91"/>
    </row>
    <row r="427" spans="1:8" ht="85.5" customHeight="1" x14ac:dyDescent="0.25">
      <c r="A427" s="67"/>
      <c r="B427" s="22" t="s">
        <v>1078</v>
      </c>
      <c r="C427" s="112" t="s">
        <v>827</v>
      </c>
      <c r="D427" s="151" t="s">
        <v>291</v>
      </c>
      <c r="E427" s="121">
        <v>1</v>
      </c>
      <c r="F427" s="158">
        <v>0</v>
      </c>
      <c r="G427" s="90">
        <f t="shared" si="25"/>
        <v>0</v>
      </c>
      <c r="H427" s="91"/>
    </row>
    <row r="428" spans="1:8" ht="15.95" customHeight="1" x14ac:dyDescent="0.25">
      <c r="A428" s="68"/>
      <c r="B428" s="23">
        <v>9.4</v>
      </c>
      <c r="C428" s="114" t="s">
        <v>241</v>
      </c>
      <c r="D428" s="114"/>
      <c r="E428" s="125"/>
      <c r="F428" s="14"/>
      <c r="G428" s="88"/>
      <c r="H428" s="89">
        <f>SUM(G429:G434)</f>
        <v>0</v>
      </c>
    </row>
    <row r="429" spans="1:8" ht="75.75" customHeight="1" x14ac:dyDescent="0.25">
      <c r="A429" s="67"/>
      <c r="B429" s="22" t="s">
        <v>1079</v>
      </c>
      <c r="C429" s="112" t="s">
        <v>717</v>
      </c>
      <c r="D429" s="151" t="s">
        <v>293</v>
      </c>
      <c r="E429" s="121">
        <v>4.29</v>
      </c>
      <c r="F429" s="158">
        <v>0</v>
      </c>
      <c r="G429" s="90">
        <f t="shared" si="25"/>
        <v>0</v>
      </c>
      <c r="H429" s="91"/>
    </row>
    <row r="430" spans="1:8" ht="81.75" customHeight="1" x14ac:dyDescent="0.25">
      <c r="A430" s="67"/>
      <c r="B430" s="22" t="s">
        <v>1080</v>
      </c>
      <c r="C430" s="112" t="s">
        <v>718</v>
      </c>
      <c r="D430" s="151" t="s">
        <v>293</v>
      </c>
      <c r="E430" s="121">
        <v>2.2275</v>
      </c>
      <c r="F430" s="158">
        <v>0</v>
      </c>
      <c r="G430" s="90">
        <f t="shared" si="25"/>
        <v>0</v>
      </c>
      <c r="H430" s="91"/>
    </row>
    <row r="431" spans="1:8" ht="80.25" customHeight="1" x14ac:dyDescent="0.25">
      <c r="A431" s="67"/>
      <c r="B431" s="22" t="s">
        <v>1081</v>
      </c>
      <c r="C431" s="112" t="s">
        <v>719</v>
      </c>
      <c r="D431" s="151" t="s">
        <v>293</v>
      </c>
      <c r="E431" s="121">
        <v>1.2375</v>
      </c>
      <c r="F431" s="158">
        <v>0</v>
      </c>
      <c r="G431" s="90">
        <f t="shared" si="25"/>
        <v>0</v>
      </c>
      <c r="H431" s="91"/>
    </row>
    <row r="432" spans="1:8" ht="75" customHeight="1" x14ac:dyDescent="0.25">
      <c r="A432" s="67"/>
      <c r="B432" s="22" t="s">
        <v>1082</v>
      </c>
      <c r="C432" s="112" t="s">
        <v>720</v>
      </c>
      <c r="D432" s="151" t="s">
        <v>293</v>
      </c>
      <c r="E432" s="121">
        <v>1.2869999999999999</v>
      </c>
      <c r="F432" s="158">
        <v>0</v>
      </c>
      <c r="G432" s="90">
        <f t="shared" si="25"/>
        <v>0</v>
      </c>
      <c r="H432" s="91"/>
    </row>
    <row r="433" spans="1:8" ht="66.75" customHeight="1" x14ac:dyDescent="0.25">
      <c r="A433" s="67"/>
      <c r="B433" s="22" t="s">
        <v>1083</v>
      </c>
      <c r="C433" s="112" t="s">
        <v>721</v>
      </c>
      <c r="D433" s="151" t="s">
        <v>291</v>
      </c>
      <c r="E433" s="121">
        <v>2</v>
      </c>
      <c r="F433" s="158">
        <v>0</v>
      </c>
      <c r="G433" s="90">
        <f t="shared" si="25"/>
        <v>0</v>
      </c>
      <c r="H433" s="91"/>
    </row>
    <row r="434" spans="1:8" ht="66" customHeight="1" x14ac:dyDescent="0.25">
      <c r="A434" s="67"/>
      <c r="B434" s="22" t="s">
        <v>1084</v>
      </c>
      <c r="C434" s="112" t="s">
        <v>722</v>
      </c>
      <c r="D434" s="151" t="s">
        <v>291</v>
      </c>
      <c r="E434" s="121">
        <v>2</v>
      </c>
      <c r="F434" s="158">
        <v>0</v>
      </c>
      <c r="G434" s="90">
        <f t="shared" si="25"/>
        <v>0</v>
      </c>
      <c r="H434" s="91"/>
    </row>
    <row r="435" spans="1:8" ht="15.95" customHeight="1" x14ac:dyDescent="0.25">
      <c r="A435" s="68"/>
      <c r="B435" s="23">
        <v>9.5</v>
      </c>
      <c r="C435" s="114" t="s">
        <v>242</v>
      </c>
      <c r="D435" s="114"/>
      <c r="E435" s="125"/>
      <c r="F435" s="125"/>
      <c r="G435" s="88"/>
      <c r="H435" s="89">
        <f>SUM(G436:G437)</f>
        <v>0</v>
      </c>
    </row>
    <row r="436" spans="1:8" ht="16.5" customHeight="1" x14ac:dyDescent="0.25">
      <c r="A436" s="67"/>
      <c r="B436" s="22" t="s">
        <v>1085</v>
      </c>
      <c r="C436" s="112" t="s">
        <v>723</v>
      </c>
      <c r="D436" s="151" t="s">
        <v>293</v>
      </c>
      <c r="E436" s="121">
        <v>186.45</v>
      </c>
      <c r="F436" s="158">
        <v>0</v>
      </c>
      <c r="G436" s="90">
        <f t="shared" si="25"/>
        <v>0</v>
      </c>
      <c r="H436" s="91"/>
    </row>
    <row r="437" spans="1:8" ht="18" customHeight="1" x14ac:dyDescent="0.25">
      <c r="A437" s="67"/>
      <c r="B437" s="22" t="s">
        <v>1086</v>
      </c>
      <c r="C437" s="112" t="s">
        <v>724</v>
      </c>
      <c r="D437" s="151" t="s">
        <v>292</v>
      </c>
      <c r="E437" s="121">
        <v>113.92</v>
      </c>
      <c r="F437" s="158">
        <v>0</v>
      </c>
      <c r="G437" s="90">
        <f t="shared" si="25"/>
        <v>0</v>
      </c>
      <c r="H437" s="91"/>
    </row>
    <row r="438" spans="1:8" ht="15.95" customHeight="1" x14ac:dyDescent="0.25">
      <c r="A438" s="68"/>
      <c r="B438" s="23">
        <v>9.6</v>
      </c>
      <c r="C438" s="114" t="s">
        <v>250</v>
      </c>
      <c r="D438" s="114"/>
      <c r="E438" s="125"/>
      <c r="F438" s="125"/>
      <c r="G438" s="88"/>
      <c r="H438" s="89">
        <f>SUM(G439:G440)</f>
        <v>0</v>
      </c>
    </row>
    <row r="439" spans="1:8" ht="29.25" customHeight="1" x14ac:dyDescent="0.25">
      <c r="A439" s="67"/>
      <c r="B439" s="22" t="s">
        <v>1087</v>
      </c>
      <c r="C439" s="112" t="s">
        <v>725</v>
      </c>
      <c r="D439" s="151" t="s">
        <v>292</v>
      </c>
      <c r="E439" s="121">
        <v>18.21</v>
      </c>
      <c r="F439" s="158">
        <v>0</v>
      </c>
      <c r="G439" s="90">
        <f t="shared" si="25"/>
        <v>0</v>
      </c>
      <c r="H439" s="91"/>
    </row>
    <row r="440" spans="1:8" ht="27" customHeight="1" thickBot="1" x14ac:dyDescent="0.3">
      <c r="A440" s="69"/>
      <c r="B440" s="31" t="s">
        <v>1088</v>
      </c>
      <c r="C440" s="115" t="s">
        <v>831</v>
      </c>
      <c r="D440" s="156" t="s">
        <v>291</v>
      </c>
      <c r="E440" s="122">
        <v>1</v>
      </c>
      <c r="F440" s="158">
        <v>0</v>
      </c>
      <c r="G440" s="92">
        <f t="shared" si="25"/>
        <v>0</v>
      </c>
      <c r="H440" s="93"/>
    </row>
    <row r="441" spans="1:8" ht="20.25" customHeight="1" thickBot="1" x14ac:dyDescent="0.3">
      <c r="A441" s="286" t="s">
        <v>796</v>
      </c>
      <c r="B441" s="287"/>
      <c r="C441" s="287"/>
      <c r="D441" s="287"/>
      <c r="E441" s="287"/>
      <c r="F441" s="287"/>
      <c r="G441" s="288"/>
      <c r="H441" s="164">
        <f>+H438+H435+H428+H412+H403+H393</f>
        <v>0</v>
      </c>
    </row>
    <row r="442" spans="1:8" ht="15.95" customHeight="1" thickBot="1" x14ac:dyDescent="0.3">
      <c r="A442" s="59">
        <v>10</v>
      </c>
      <c r="B442" s="42"/>
      <c r="C442" s="43" t="s">
        <v>285</v>
      </c>
      <c r="D442" s="44"/>
      <c r="E442" s="118"/>
      <c r="F442" s="45"/>
      <c r="G442" s="86"/>
      <c r="H442" s="87"/>
    </row>
    <row r="443" spans="1:8" ht="15.95" customHeight="1" x14ac:dyDescent="0.25">
      <c r="A443" s="70"/>
      <c r="B443" s="38">
        <v>10.1</v>
      </c>
      <c r="C443" s="116" t="s">
        <v>7</v>
      </c>
      <c r="D443" s="116"/>
      <c r="E443" s="128"/>
      <c r="F443" s="40"/>
      <c r="G443" s="94"/>
      <c r="H443" s="89">
        <f>SUM(G444:G445)</f>
        <v>0</v>
      </c>
    </row>
    <row r="444" spans="1:8" ht="15.95" customHeight="1" x14ac:dyDescent="0.25">
      <c r="A444" s="67"/>
      <c r="B444" s="22" t="s">
        <v>243</v>
      </c>
      <c r="C444" s="112" t="s">
        <v>726</v>
      </c>
      <c r="D444" s="151" t="s">
        <v>293</v>
      </c>
      <c r="E444" s="141">
        <v>277.12799999999999</v>
      </c>
      <c r="F444" s="212">
        <v>0</v>
      </c>
      <c r="G444" s="90">
        <f t="shared" si="25"/>
        <v>0</v>
      </c>
      <c r="H444" s="91"/>
    </row>
    <row r="445" spans="1:8" ht="15.95" customHeight="1" x14ac:dyDescent="0.25">
      <c r="A445" s="67"/>
      <c r="B445" s="22" t="s">
        <v>244</v>
      </c>
      <c r="C445" s="112" t="s">
        <v>727</v>
      </c>
      <c r="D445" s="151" t="s">
        <v>292</v>
      </c>
      <c r="E445" s="141">
        <v>322.94</v>
      </c>
      <c r="F445" s="212">
        <v>0</v>
      </c>
      <c r="G445" s="90">
        <f t="shared" si="25"/>
        <v>0</v>
      </c>
      <c r="H445" s="91"/>
    </row>
    <row r="446" spans="1:8" ht="15.95" customHeight="1" x14ac:dyDescent="0.25">
      <c r="A446" s="68"/>
      <c r="B446" s="23">
        <v>10.199999999999999</v>
      </c>
      <c r="C446" s="114" t="s">
        <v>271</v>
      </c>
      <c r="D446" s="114"/>
      <c r="E446" s="125"/>
      <c r="F446" s="213"/>
      <c r="G446" s="88"/>
      <c r="H446" s="89">
        <f>SUM(G447:G448)</f>
        <v>0</v>
      </c>
    </row>
    <row r="447" spans="1:8" ht="15.95" customHeight="1" x14ac:dyDescent="0.25">
      <c r="A447" s="67"/>
      <c r="B447" s="22" t="s">
        <v>245</v>
      </c>
      <c r="C447" s="112" t="s">
        <v>728</v>
      </c>
      <c r="D447" s="151" t="s">
        <v>293</v>
      </c>
      <c r="E447" s="141">
        <v>277.12799999999999</v>
      </c>
      <c r="F447" s="212">
        <v>0</v>
      </c>
      <c r="G447" s="90">
        <f t="shared" si="25"/>
        <v>0</v>
      </c>
      <c r="H447" s="91"/>
    </row>
    <row r="448" spans="1:8" ht="42.75" customHeight="1" thickBot="1" x14ac:dyDescent="0.3">
      <c r="A448" s="71"/>
      <c r="B448" s="72" t="s">
        <v>246</v>
      </c>
      <c r="C448" s="147" t="s">
        <v>920</v>
      </c>
      <c r="D448" s="153" t="s">
        <v>293</v>
      </c>
      <c r="E448" s="142">
        <v>277.12799999999999</v>
      </c>
      <c r="F448" s="214">
        <v>0</v>
      </c>
      <c r="G448" s="108">
        <f t="shared" si="25"/>
        <v>0</v>
      </c>
      <c r="H448" s="109"/>
    </row>
    <row r="449" spans="1:8" ht="15.75" thickBot="1" x14ac:dyDescent="0.3">
      <c r="A449" s="286" t="s">
        <v>820</v>
      </c>
      <c r="B449" s="287"/>
      <c r="C449" s="287"/>
      <c r="D449" s="287"/>
      <c r="E449" s="287"/>
      <c r="F449" s="287"/>
      <c r="G449" s="288"/>
      <c r="H449" s="164">
        <f>+H446+H443</f>
        <v>0</v>
      </c>
    </row>
    <row r="450" spans="1:8" ht="15.75" thickBot="1" x14ac:dyDescent="0.3">
      <c r="A450" s="159"/>
      <c r="B450" s="159"/>
      <c r="C450" s="159"/>
      <c r="D450" s="159"/>
      <c r="E450" s="159"/>
      <c r="F450" s="159"/>
      <c r="G450" s="159"/>
      <c r="H450" s="159"/>
    </row>
    <row r="451" spans="1:8" ht="15.95" customHeight="1" thickBot="1" x14ac:dyDescent="0.3">
      <c r="A451" s="286" t="s">
        <v>272</v>
      </c>
      <c r="B451" s="287" t="s">
        <v>290</v>
      </c>
      <c r="C451" s="287" t="s">
        <v>272</v>
      </c>
      <c r="D451" s="287"/>
      <c r="E451" s="287"/>
      <c r="F451" s="287"/>
      <c r="G451" s="288"/>
      <c r="H451" s="164">
        <f>+H449+H441+H391+H337+H310+H80+H66+H53+H42+H28</f>
        <v>0</v>
      </c>
    </row>
    <row r="452" spans="1:8" ht="6.75" customHeight="1" x14ac:dyDescent="0.25">
      <c r="A452" s="283"/>
      <c r="B452" s="284"/>
      <c r="C452" s="284"/>
      <c r="D452" s="284"/>
      <c r="E452" s="284"/>
      <c r="F452" s="284"/>
      <c r="G452" s="284"/>
      <c r="H452" s="285"/>
    </row>
  </sheetData>
  <mergeCells count="44">
    <mergeCell ref="C5:H5"/>
    <mergeCell ref="C7:D7"/>
    <mergeCell ref="C8:D8"/>
    <mergeCell ref="A42:G42"/>
    <mergeCell ref="A53:G53"/>
    <mergeCell ref="A66:G66"/>
    <mergeCell ref="A80:G80"/>
    <mergeCell ref="C6:D6"/>
    <mergeCell ref="A9:B9"/>
    <mergeCell ref="E10:F10"/>
    <mergeCell ref="C10:D10"/>
    <mergeCell ref="C11:D12"/>
    <mergeCell ref="A10:B10"/>
    <mergeCell ref="A11:B12"/>
    <mergeCell ref="C9:D9"/>
    <mergeCell ref="E11:F12"/>
    <mergeCell ref="E9:F9"/>
    <mergeCell ref="G10:H10"/>
    <mergeCell ref="G11:H11"/>
    <mergeCell ref="A8:B8"/>
    <mergeCell ref="B4:C4"/>
    <mergeCell ref="A1:H1"/>
    <mergeCell ref="A2:H2"/>
    <mergeCell ref="A3:H3"/>
    <mergeCell ref="A28:G28"/>
    <mergeCell ref="G12:H12"/>
    <mergeCell ref="E6:F6"/>
    <mergeCell ref="E7:F7"/>
    <mergeCell ref="E8:F8"/>
    <mergeCell ref="G6:H6"/>
    <mergeCell ref="G7:H7"/>
    <mergeCell ref="G8:H8"/>
    <mergeCell ref="G9:H9"/>
    <mergeCell ref="A5:B5"/>
    <mergeCell ref="A6:B6"/>
    <mergeCell ref="A7:B7"/>
    <mergeCell ref="A452:H452"/>
    <mergeCell ref="A441:G441"/>
    <mergeCell ref="A310:G310"/>
    <mergeCell ref="A337:G337"/>
    <mergeCell ref="A366:G366"/>
    <mergeCell ref="A391:G391"/>
    <mergeCell ref="A449:G449"/>
    <mergeCell ref="A451:G451"/>
  </mergeCells>
  <hyperlinks>
    <hyperlink ref="G12" r:id="rId1"/>
  </hyperlinks>
  <printOptions horizontalCentered="1"/>
  <pageMargins left="0.70866141732283472" right="0.70866141732283472" top="0.74803149606299213" bottom="0.74803149606299213" header="0" footer="0"/>
  <pageSetup scale="67" orientation="portrait" r:id="rId2"/>
  <rowBreaks count="12" manualBreakCount="12">
    <brk id="45" max="7" man="1"/>
    <brk id="75" max="7" man="1"/>
    <brk id="113" max="7" man="1"/>
    <brk id="229" max="7" man="1"/>
    <brk id="266" max="7" man="1"/>
    <brk id="304" max="7" man="1"/>
    <brk id="329" max="7" man="1"/>
    <brk id="359" max="7" man="1"/>
    <brk id="373" max="7" man="1"/>
    <brk id="391" max="7" man="1"/>
    <brk id="422" max="7" man="1"/>
    <brk id="431" max="7"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5"/>
  <sheetViews>
    <sheetView view="pageBreakPreview" topLeftCell="A223" zoomScaleNormal="100" zoomScaleSheetLayoutView="100" workbookViewId="0">
      <selection activeCell="C17" sqref="C17"/>
    </sheetView>
  </sheetViews>
  <sheetFormatPr baseColWidth="10" defaultRowHeight="15" x14ac:dyDescent="0.25"/>
  <cols>
    <col min="1" max="1" width="6.7109375" customWidth="1"/>
    <col min="2" max="2" width="8.28515625" customWidth="1"/>
    <col min="3" max="3" width="55" customWidth="1"/>
    <col min="4" max="4" width="6.7109375" customWidth="1"/>
    <col min="5" max="5" width="8.7109375" customWidth="1"/>
    <col min="6" max="7" width="15.7109375" customWidth="1"/>
    <col min="8" max="8" width="16.7109375" customWidth="1"/>
  </cols>
  <sheetData>
    <row r="1" spans="1:8" ht="25.5" x14ac:dyDescent="0.25">
      <c r="A1" s="290" t="s">
        <v>968</v>
      </c>
      <c r="B1" s="290"/>
      <c r="C1" s="290"/>
      <c r="D1" s="290"/>
      <c r="E1" s="290"/>
      <c r="F1" s="290"/>
      <c r="G1" s="290"/>
      <c r="H1" s="290"/>
    </row>
    <row r="2" spans="1:8" ht="25.5" x14ac:dyDescent="0.25">
      <c r="A2" s="290" t="s">
        <v>733</v>
      </c>
      <c r="B2" s="290"/>
      <c r="C2" s="290"/>
      <c r="D2" s="290"/>
      <c r="E2" s="290"/>
      <c r="F2" s="290"/>
      <c r="G2" s="290"/>
      <c r="H2" s="290"/>
    </row>
    <row r="3" spans="1:8" ht="25.5" x14ac:dyDescent="0.25">
      <c r="A3" s="290" t="s">
        <v>969</v>
      </c>
      <c r="B3" s="290"/>
      <c r="C3" s="290"/>
      <c r="D3" s="290"/>
      <c r="E3" s="290"/>
      <c r="F3" s="290"/>
      <c r="G3" s="290"/>
      <c r="H3" s="290"/>
    </row>
    <row r="4" spans="1:8" ht="15.75" thickBot="1" x14ac:dyDescent="0.3">
      <c r="A4" s="282"/>
      <c r="B4" s="289"/>
      <c r="C4" s="289"/>
      <c r="D4" s="75"/>
      <c r="E4" s="117"/>
      <c r="F4" s="75"/>
      <c r="G4" s="75"/>
      <c r="H4" s="282"/>
    </row>
    <row r="5" spans="1:8" ht="37.5" customHeight="1" thickBot="1" x14ac:dyDescent="0.3">
      <c r="A5" s="300" t="s">
        <v>970</v>
      </c>
      <c r="B5" s="301"/>
      <c r="C5" s="314" t="s">
        <v>1341</v>
      </c>
      <c r="D5" s="314"/>
      <c r="E5" s="314"/>
      <c r="F5" s="314"/>
      <c r="G5" s="314"/>
      <c r="H5" s="315"/>
    </row>
    <row r="6" spans="1:8" ht="30" customHeight="1" x14ac:dyDescent="0.25">
      <c r="A6" s="316" t="s">
        <v>971</v>
      </c>
      <c r="B6" s="295"/>
      <c r="C6" s="317"/>
      <c r="D6" s="317"/>
      <c r="E6" s="295" t="s">
        <v>972</v>
      </c>
      <c r="F6" s="295"/>
      <c r="G6" s="295" t="s">
        <v>0</v>
      </c>
      <c r="H6" s="296"/>
    </row>
    <row r="7" spans="1:8" x14ac:dyDescent="0.25">
      <c r="A7" s="303" t="s">
        <v>973</v>
      </c>
      <c r="B7" s="304"/>
      <c r="C7" s="307"/>
      <c r="D7" s="307"/>
      <c r="E7" s="294" t="s">
        <v>974</v>
      </c>
      <c r="F7" s="294"/>
      <c r="G7" s="294" t="s">
        <v>975</v>
      </c>
      <c r="H7" s="297"/>
    </row>
    <row r="8" spans="1:8" x14ac:dyDescent="0.25">
      <c r="A8" s="306" t="s">
        <v>974</v>
      </c>
      <c r="B8" s="294"/>
      <c r="C8" s="307"/>
      <c r="D8" s="307"/>
      <c r="E8" s="294" t="s">
        <v>976</v>
      </c>
      <c r="F8" s="294"/>
      <c r="G8" s="298" t="s">
        <v>977</v>
      </c>
      <c r="H8" s="299"/>
    </row>
    <row r="9" spans="1:8" x14ac:dyDescent="0.25">
      <c r="A9" s="306" t="s">
        <v>976</v>
      </c>
      <c r="B9" s="294"/>
      <c r="C9" s="307"/>
      <c r="D9" s="307"/>
      <c r="E9" s="294" t="s">
        <v>978</v>
      </c>
      <c r="F9" s="294"/>
      <c r="G9" s="298" t="s">
        <v>979</v>
      </c>
      <c r="H9" s="299"/>
    </row>
    <row r="10" spans="1:8" x14ac:dyDescent="0.25">
      <c r="A10" s="306" t="s">
        <v>980</v>
      </c>
      <c r="B10" s="294"/>
      <c r="C10" s="307"/>
      <c r="D10" s="307"/>
      <c r="E10" s="294" t="s">
        <v>980</v>
      </c>
      <c r="F10" s="294"/>
      <c r="G10" s="298" t="s">
        <v>981</v>
      </c>
      <c r="H10" s="299"/>
    </row>
    <row r="11" spans="1:8" x14ac:dyDescent="0.25">
      <c r="A11" s="303" t="s">
        <v>985</v>
      </c>
      <c r="B11" s="294"/>
      <c r="C11" s="308"/>
      <c r="D11" s="308"/>
      <c r="E11" s="312" t="s">
        <v>982</v>
      </c>
      <c r="F11" s="312"/>
      <c r="G11" s="298" t="s">
        <v>983</v>
      </c>
      <c r="H11" s="299"/>
    </row>
    <row r="12" spans="1:8" ht="15.75" thickBot="1" x14ac:dyDescent="0.3">
      <c r="A12" s="310"/>
      <c r="B12" s="311"/>
      <c r="C12" s="309"/>
      <c r="D12" s="309"/>
      <c r="E12" s="313"/>
      <c r="F12" s="313"/>
      <c r="G12" s="291" t="s">
        <v>984</v>
      </c>
      <c r="H12" s="292"/>
    </row>
    <row r="13" spans="1:8" ht="15.75" thickBot="1" x14ac:dyDescent="0.3">
      <c r="A13" s="76"/>
      <c r="B13" s="215"/>
      <c r="C13" s="215"/>
      <c r="D13" s="215"/>
      <c r="E13" s="215"/>
      <c r="F13" s="215"/>
      <c r="G13" s="216"/>
      <c r="H13" s="77"/>
    </row>
    <row r="14" spans="1:8" ht="15.75" thickBot="1" x14ac:dyDescent="0.3">
      <c r="A14" s="217" t="s">
        <v>276</v>
      </c>
      <c r="B14" s="218" t="s">
        <v>1</v>
      </c>
      <c r="C14" s="219" t="s">
        <v>2</v>
      </c>
      <c r="D14" s="219" t="s">
        <v>732</v>
      </c>
      <c r="E14" s="220" t="s">
        <v>731</v>
      </c>
      <c r="F14" s="219" t="s">
        <v>729</v>
      </c>
      <c r="G14" s="221" t="s">
        <v>730</v>
      </c>
      <c r="H14" s="222" t="s">
        <v>277</v>
      </c>
    </row>
    <row r="15" spans="1:8" ht="15.75" thickBot="1" x14ac:dyDescent="0.3">
      <c r="A15" s="49">
        <v>11</v>
      </c>
      <c r="B15" s="50"/>
      <c r="C15" s="148" t="s">
        <v>177</v>
      </c>
      <c r="D15" s="154"/>
      <c r="E15" s="118"/>
      <c r="F15" s="45"/>
      <c r="G15" s="100"/>
      <c r="H15" s="101"/>
    </row>
    <row r="16" spans="1:8" ht="72" x14ac:dyDescent="0.25">
      <c r="A16" s="60"/>
      <c r="B16" s="38">
        <v>11.1</v>
      </c>
      <c r="C16" s="182" t="s">
        <v>784</v>
      </c>
      <c r="D16" s="149"/>
      <c r="E16" s="128"/>
      <c r="F16" s="40"/>
      <c r="G16" s="94"/>
      <c r="H16" s="95">
        <f>SUM(G17:G20)</f>
        <v>0</v>
      </c>
    </row>
    <row r="17" spans="1:8" ht="52.5" customHeight="1" x14ac:dyDescent="0.25">
      <c r="A17" s="61"/>
      <c r="B17" s="22" t="s">
        <v>251</v>
      </c>
      <c r="C17" s="112" t="s">
        <v>789</v>
      </c>
      <c r="D17" s="151" t="s">
        <v>291</v>
      </c>
      <c r="E17" s="121">
        <v>1</v>
      </c>
      <c r="F17" s="158">
        <v>0</v>
      </c>
      <c r="G17" s="90">
        <f t="shared" ref="G17:G20" si="0">ROUND(E17*F17,0)</f>
        <v>0</v>
      </c>
      <c r="H17" s="91"/>
    </row>
    <row r="18" spans="1:8" ht="41.25" customHeight="1" x14ac:dyDescent="0.25">
      <c r="A18" s="61"/>
      <c r="B18" s="22" t="s">
        <v>252</v>
      </c>
      <c r="C18" s="112" t="s">
        <v>500</v>
      </c>
      <c r="D18" s="151" t="s">
        <v>291</v>
      </c>
      <c r="E18" s="121">
        <v>1</v>
      </c>
      <c r="F18" s="158">
        <v>0</v>
      </c>
      <c r="G18" s="90">
        <f t="shared" si="0"/>
        <v>0</v>
      </c>
      <c r="H18" s="91"/>
    </row>
    <row r="19" spans="1:8" ht="42.75" customHeight="1" x14ac:dyDescent="0.25">
      <c r="A19" s="61"/>
      <c r="B19" s="22" t="s">
        <v>253</v>
      </c>
      <c r="C19" s="112" t="s">
        <v>793</v>
      </c>
      <c r="D19" s="151" t="s">
        <v>514</v>
      </c>
      <c r="E19" s="121">
        <v>1</v>
      </c>
      <c r="F19" s="158">
        <v>0</v>
      </c>
      <c r="G19" s="90">
        <f t="shared" si="0"/>
        <v>0</v>
      </c>
      <c r="H19" s="91"/>
    </row>
    <row r="20" spans="1:8" ht="32.25" customHeight="1" x14ac:dyDescent="0.25">
      <c r="A20" s="61"/>
      <c r="B20" s="22" t="s">
        <v>254</v>
      </c>
      <c r="C20" s="112" t="s">
        <v>929</v>
      </c>
      <c r="D20" s="151" t="s">
        <v>291</v>
      </c>
      <c r="E20" s="121">
        <v>1</v>
      </c>
      <c r="F20" s="158">
        <v>0</v>
      </c>
      <c r="G20" s="90">
        <f t="shared" si="0"/>
        <v>0</v>
      </c>
      <c r="H20" s="91"/>
    </row>
    <row r="21" spans="1:8" ht="36" x14ac:dyDescent="0.25">
      <c r="A21" s="62"/>
      <c r="B21" s="150">
        <v>11.2</v>
      </c>
      <c r="C21" s="114" t="s">
        <v>785</v>
      </c>
      <c r="D21" s="114"/>
      <c r="E21" s="114"/>
      <c r="F21" s="14"/>
      <c r="G21" s="88"/>
      <c r="H21" s="89">
        <f>SUM(G22:G32)</f>
        <v>0</v>
      </c>
    </row>
    <row r="22" spans="1:8" x14ac:dyDescent="0.25">
      <c r="A22" s="61"/>
      <c r="B22" s="151" t="s">
        <v>255</v>
      </c>
      <c r="C22" s="112" t="s">
        <v>501</v>
      </c>
      <c r="D22" s="151" t="s">
        <v>292</v>
      </c>
      <c r="E22" s="151">
        <v>80</v>
      </c>
      <c r="F22" s="197">
        <v>0</v>
      </c>
      <c r="G22" s="90">
        <f t="shared" ref="G22:G32" si="1">ROUND(E22*F22,0)</f>
        <v>0</v>
      </c>
      <c r="H22" s="102"/>
    </row>
    <row r="23" spans="1:8" ht="24" x14ac:dyDescent="0.25">
      <c r="A23" s="61"/>
      <c r="B23" s="151" t="s">
        <v>256</v>
      </c>
      <c r="C23" s="112" t="s">
        <v>503</v>
      </c>
      <c r="D23" s="151" t="s">
        <v>292</v>
      </c>
      <c r="E23" s="151">
        <v>20</v>
      </c>
      <c r="F23" s="197">
        <v>0</v>
      </c>
      <c r="G23" s="90">
        <f t="shared" si="1"/>
        <v>0</v>
      </c>
      <c r="H23" s="102"/>
    </row>
    <row r="24" spans="1:8" x14ac:dyDescent="0.25">
      <c r="A24" s="61"/>
      <c r="B24" s="151" t="s">
        <v>257</v>
      </c>
      <c r="C24" s="112" t="s">
        <v>504</v>
      </c>
      <c r="D24" s="151" t="s">
        <v>291</v>
      </c>
      <c r="E24" s="151">
        <v>1</v>
      </c>
      <c r="F24" s="197">
        <v>0</v>
      </c>
      <c r="G24" s="90">
        <f t="shared" si="1"/>
        <v>0</v>
      </c>
      <c r="H24" s="102"/>
    </row>
    <row r="25" spans="1:8" ht="24" x14ac:dyDescent="0.25">
      <c r="A25" s="61"/>
      <c r="B25" s="151" t="s">
        <v>258</v>
      </c>
      <c r="C25" s="112" t="s">
        <v>505</v>
      </c>
      <c r="D25" s="151" t="s">
        <v>291</v>
      </c>
      <c r="E25" s="151">
        <v>1</v>
      </c>
      <c r="F25" s="197">
        <v>0</v>
      </c>
      <c r="G25" s="90">
        <f t="shared" si="1"/>
        <v>0</v>
      </c>
      <c r="H25" s="102"/>
    </row>
    <row r="26" spans="1:8" ht="24" x14ac:dyDescent="0.25">
      <c r="A26" s="61"/>
      <c r="B26" s="151" t="s">
        <v>259</v>
      </c>
      <c r="C26" s="112" t="s">
        <v>506</v>
      </c>
      <c r="D26" s="151" t="s">
        <v>291</v>
      </c>
      <c r="E26" s="151">
        <v>2</v>
      </c>
      <c r="F26" s="197">
        <v>0</v>
      </c>
      <c r="G26" s="90">
        <f t="shared" si="1"/>
        <v>0</v>
      </c>
      <c r="H26" s="102"/>
    </row>
    <row r="27" spans="1:8" ht="24" x14ac:dyDescent="0.25">
      <c r="A27" s="61"/>
      <c r="B27" s="151" t="s">
        <v>260</v>
      </c>
      <c r="C27" s="112" t="s">
        <v>507</v>
      </c>
      <c r="D27" s="151" t="s">
        <v>291</v>
      </c>
      <c r="E27" s="151">
        <v>4</v>
      </c>
      <c r="F27" s="197">
        <v>0</v>
      </c>
      <c r="G27" s="90">
        <f t="shared" si="1"/>
        <v>0</v>
      </c>
      <c r="H27" s="102"/>
    </row>
    <row r="28" spans="1:8" x14ac:dyDescent="0.25">
      <c r="A28" s="61"/>
      <c r="B28" s="151" t="s">
        <v>261</v>
      </c>
      <c r="C28" s="112" t="s">
        <v>508</v>
      </c>
      <c r="D28" s="151" t="s">
        <v>292</v>
      </c>
      <c r="E28" s="151">
        <v>75</v>
      </c>
      <c r="F28" s="197">
        <v>0</v>
      </c>
      <c r="G28" s="90">
        <f t="shared" si="1"/>
        <v>0</v>
      </c>
      <c r="H28" s="102"/>
    </row>
    <row r="29" spans="1:8" ht="24" x14ac:dyDescent="0.25">
      <c r="A29" s="61"/>
      <c r="B29" s="151" t="s">
        <v>262</v>
      </c>
      <c r="C29" s="112" t="s">
        <v>509</v>
      </c>
      <c r="D29" s="151" t="s">
        <v>291</v>
      </c>
      <c r="E29" s="151">
        <v>1</v>
      </c>
      <c r="F29" s="197">
        <v>0</v>
      </c>
      <c r="G29" s="90">
        <f t="shared" si="1"/>
        <v>0</v>
      </c>
      <c r="H29" s="102"/>
    </row>
    <row r="30" spans="1:8" x14ac:dyDescent="0.25">
      <c r="A30" s="61"/>
      <c r="B30" s="151" t="s">
        <v>1090</v>
      </c>
      <c r="C30" s="112" t="s">
        <v>510</v>
      </c>
      <c r="D30" s="151" t="s">
        <v>511</v>
      </c>
      <c r="E30" s="151">
        <v>1</v>
      </c>
      <c r="F30" s="197">
        <v>0</v>
      </c>
      <c r="G30" s="90">
        <f t="shared" si="1"/>
        <v>0</v>
      </c>
      <c r="H30" s="102"/>
    </row>
    <row r="31" spans="1:8" x14ac:dyDescent="0.25">
      <c r="A31" s="61"/>
      <c r="B31" s="151" t="s">
        <v>1091</v>
      </c>
      <c r="C31" s="112" t="s">
        <v>512</v>
      </c>
      <c r="D31" s="151" t="s">
        <v>511</v>
      </c>
      <c r="E31" s="151">
        <v>2</v>
      </c>
      <c r="F31" s="197">
        <v>0</v>
      </c>
      <c r="G31" s="90">
        <f t="shared" si="1"/>
        <v>0</v>
      </c>
      <c r="H31" s="102"/>
    </row>
    <row r="32" spans="1:8" ht="24" x14ac:dyDescent="0.25">
      <c r="A32" s="61"/>
      <c r="B32" s="151" t="s">
        <v>1092</v>
      </c>
      <c r="C32" s="112" t="s">
        <v>513</v>
      </c>
      <c r="D32" s="151" t="s">
        <v>511</v>
      </c>
      <c r="E32" s="151">
        <v>1</v>
      </c>
      <c r="F32" s="197">
        <v>0</v>
      </c>
      <c r="G32" s="90">
        <f t="shared" si="1"/>
        <v>0</v>
      </c>
      <c r="H32" s="102"/>
    </row>
    <row r="33" spans="1:8" ht="36" x14ac:dyDescent="0.25">
      <c r="A33" s="62"/>
      <c r="B33" s="23">
        <v>11.3</v>
      </c>
      <c r="C33" s="182" t="s">
        <v>786</v>
      </c>
      <c r="D33" s="200"/>
      <c r="E33" s="201"/>
      <c r="F33" s="200"/>
      <c r="G33" s="88"/>
      <c r="H33" s="89">
        <f>SUM(G34:G37)</f>
        <v>0</v>
      </c>
    </row>
    <row r="34" spans="1:8" ht="157.5" customHeight="1" x14ac:dyDescent="0.25">
      <c r="A34" s="61"/>
      <c r="B34" s="151" t="s">
        <v>263</v>
      </c>
      <c r="C34" s="113" t="s">
        <v>780</v>
      </c>
      <c r="D34" s="151" t="s">
        <v>291</v>
      </c>
      <c r="E34" s="151">
        <v>1</v>
      </c>
      <c r="F34" s="209">
        <v>0</v>
      </c>
      <c r="G34" s="90">
        <f t="shared" ref="G34:G37" si="2">ROUND(E34*F34,0)</f>
        <v>0</v>
      </c>
      <c r="H34" s="91"/>
    </row>
    <row r="35" spans="1:8" ht="84" x14ac:dyDescent="0.25">
      <c r="A35" s="61"/>
      <c r="B35" s="151" t="s">
        <v>264</v>
      </c>
      <c r="C35" s="113" t="s">
        <v>781</v>
      </c>
      <c r="D35" s="151" t="s">
        <v>291</v>
      </c>
      <c r="E35" s="151">
        <v>1</v>
      </c>
      <c r="F35" s="209">
        <v>0</v>
      </c>
      <c r="G35" s="90">
        <f t="shared" si="2"/>
        <v>0</v>
      </c>
      <c r="H35" s="91"/>
    </row>
    <row r="36" spans="1:8" ht="24" x14ac:dyDescent="0.25">
      <c r="A36" s="61"/>
      <c r="B36" s="151" t="s">
        <v>265</v>
      </c>
      <c r="C36" s="112" t="s">
        <v>517</v>
      </c>
      <c r="D36" s="151" t="s">
        <v>291</v>
      </c>
      <c r="E36" s="151">
        <v>1</v>
      </c>
      <c r="F36" s="209">
        <v>0</v>
      </c>
      <c r="G36" s="90">
        <f t="shared" si="2"/>
        <v>0</v>
      </c>
      <c r="H36" s="91"/>
    </row>
    <row r="37" spans="1:8" ht="24" x14ac:dyDescent="0.25">
      <c r="A37" s="61"/>
      <c r="B37" s="151" t="s">
        <v>266</v>
      </c>
      <c r="C37" s="112" t="s">
        <v>782</v>
      </c>
      <c r="D37" s="151" t="s">
        <v>291</v>
      </c>
      <c r="E37" s="151">
        <v>1</v>
      </c>
      <c r="F37" s="209">
        <v>0</v>
      </c>
      <c r="G37" s="90">
        <f t="shared" si="2"/>
        <v>0</v>
      </c>
      <c r="H37" s="91"/>
    </row>
    <row r="38" spans="1:8" ht="36" x14ac:dyDescent="0.25">
      <c r="A38" s="62"/>
      <c r="B38" s="23">
        <v>11.4</v>
      </c>
      <c r="C38" s="114" t="s">
        <v>787</v>
      </c>
      <c r="D38" s="114"/>
      <c r="E38" s="125"/>
      <c r="F38" s="14"/>
      <c r="G38" s="88"/>
      <c r="H38" s="89">
        <f>SUM(G40)</f>
        <v>0</v>
      </c>
    </row>
    <row r="39" spans="1:8" ht="83.25" customHeight="1" x14ac:dyDescent="0.25">
      <c r="A39" s="66"/>
      <c r="B39" s="29"/>
      <c r="C39" s="146" t="s">
        <v>518</v>
      </c>
      <c r="D39" s="146"/>
      <c r="E39" s="129"/>
      <c r="F39" s="30"/>
      <c r="G39" s="103"/>
      <c r="H39" s="104"/>
    </row>
    <row r="40" spans="1:8" ht="39.75" customHeight="1" x14ac:dyDescent="0.25">
      <c r="A40" s="61"/>
      <c r="B40" s="22" t="s">
        <v>267</v>
      </c>
      <c r="C40" s="112" t="s">
        <v>519</v>
      </c>
      <c r="D40" s="151" t="s">
        <v>291</v>
      </c>
      <c r="E40" s="121">
        <v>1</v>
      </c>
      <c r="F40" s="158">
        <v>0</v>
      </c>
      <c r="G40" s="90">
        <f t="shared" ref="G40:G43" si="3">ROUND(E40*F40,0)</f>
        <v>0</v>
      </c>
      <c r="H40" s="91"/>
    </row>
    <row r="41" spans="1:8" x14ac:dyDescent="0.25">
      <c r="A41" s="62"/>
      <c r="B41" s="23">
        <v>11.5</v>
      </c>
      <c r="C41" s="114" t="s">
        <v>178</v>
      </c>
      <c r="D41" s="114"/>
      <c r="E41" s="125"/>
      <c r="F41" s="14"/>
      <c r="G41" s="88"/>
      <c r="H41" s="89">
        <f>SUM(G43)</f>
        <v>0</v>
      </c>
    </row>
    <row r="42" spans="1:8" ht="24" x14ac:dyDescent="0.25">
      <c r="A42" s="65"/>
      <c r="B42" s="29"/>
      <c r="C42" s="146" t="s">
        <v>520</v>
      </c>
      <c r="D42" s="152"/>
      <c r="E42" s="127"/>
      <c r="F42" s="26"/>
      <c r="G42" s="98"/>
      <c r="H42" s="99"/>
    </row>
    <row r="43" spans="1:8" x14ac:dyDescent="0.25">
      <c r="A43" s="61"/>
      <c r="B43" s="22" t="s">
        <v>268</v>
      </c>
      <c r="C43" s="112" t="s">
        <v>521</v>
      </c>
      <c r="D43" s="151" t="s">
        <v>291</v>
      </c>
      <c r="E43" s="130">
        <v>3</v>
      </c>
      <c r="F43" s="158">
        <v>0</v>
      </c>
      <c r="G43" s="90">
        <f t="shared" si="3"/>
        <v>0</v>
      </c>
      <c r="H43" s="91"/>
    </row>
    <row r="44" spans="1:8" x14ac:dyDescent="0.25">
      <c r="A44" s="62"/>
      <c r="B44" s="23">
        <v>11.6</v>
      </c>
      <c r="C44" s="114" t="s">
        <v>179</v>
      </c>
      <c r="D44" s="114"/>
      <c r="E44" s="125"/>
      <c r="F44" s="14"/>
      <c r="G44" s="88"/>
      <c r="H44" s="89">
        <f>SUM(G45:G51)</f>
        <v>0</v>
      </c>
    </row>
    <row r="45" spans="1:8" ht="48" x14ac:dyDescent="0.25">
      <c r="A45" s="61"/>
      <c r="B45" s="22" t="s">
        <v>269</v>
      </c>
      <c r="C45" s="112" t="s">
        <v>522</v>
      </c>
      <c r="D45" s="151" t="s">
        <v>291</v>
      </c>
      <c r="E45" s="131">
        <v>75</v>
      </c>
      <c r="F45" s="158">
        <v>0</v>
      </c>
      <c r="G45" s="90">
        <f>+F45*E45</f>
        <v>0</v>
      </c>
      <c r="H45" s="91"/>
    </row>
    <row r="46" spans="1:8" ht="48" x14ac:dyDescent="0.25">
      <c r="A46" s="61"/>
      <c r="B46" s="22" t="s">
        <v>270</v>
      </c>
      <c r="C46" s="112" t="s">
        <v>523</v>
      </c>
      <c r="D46" s="151" t="s">
        <v>291</v>
      </c>
      <c r="E46" s="131">
        <v>22</v>
      </c>
      <c r="F46" s="158">
        <v>0</v>
      </c>
      <c r="G46" s="90">
        <f t="shared" ref="G46:G50" si="4">+F46*E46</f>
        <v>0</v>
      </c>
      <c r="H46" s="91"/>
    </row>
    <row r="47" spans="1:8" ht="48" x14ac:dyDescent="0.25">
      <c r="A47" s="61"/>
      <c r="B47" s="22" t="s">
        <v>1093</v>
      </c>
      <c r="C47" s="112" t="s">
        <v>524</v>
      </c>
      <c r="D47" s="151" t="s">
        <v>291</v>
      </c>
      <c r="E47" s="131">
        <v>4</v>
      </c>
      <c r="F47" s="158">
        <v>0</v>
      </c>
      <c r="G47" s="90">
        <f t="shared" si="4"/>
        <v>0</v>
      </c>
      <c r="H47" s="91"/>
    </row>
    <row r="48" spans="1:8" ht="60" x14ac:dyDescent="0.25">
      <c r="A48" s="61"/>
      <c r="B48" s="22" t="s">
        <v>1094</v>
      </c>
      <c r="C48" s="112" t="s">
        <v>525</v>
      </c>
      <c r="D48" s="151" t="s">
        <v>291</v>
      </c>
      <c r="E48" s="131">
        <v>2</v>
      </c>
      <c r="F48" s="158">
        <v>0</v>
      </c>
      <c r="G48" s="90">
        <f t="shared" si="4"/>
        <v>0</v>
      </c>
      <c r="H48" s="91"/>
    </row>
    <row r="49" spans="1:8" ht="48" x14ac:dyDescent="0.25">
      <c r="A49" s="61"/>
      <c r="B49" s="22" t="s">
        <v>1095</v>
      </c>
      <c r="C49" s="112" t="s">
        <v>526</v>
      </c>
      <c r="D49" s="151" t="s">
        <v>291</v>
      </c>
      <c r="E49" s="131">
        <v>4</v>
      </c>
      <c r="F49" s="158">
        <v>0</v>
      </c>
      <c r="G49" s="90">
        <f t="shared" si="4"/>
        <v>0</v>
      </c>
      <c r="H49" s="91"/>
    </row>
    <row r="50" spans="1:8" ht="36" x14ac:dyDescent="0.25">
      <c r="A50" s="61"/>
      <c r="B50" s="22" t="s">
        <v>1096</v>
      </c>
      <c r="C50" s="112" t="s">
        <v>527</v>
      </c>
      <c r="D50" s="151" t="s">
        <v>291</v>
      </c>
      <c r="E50" s="131">
        <v>1</v>
      </c>
      <c r="F50" s="158">
        <v>0</v>
      </c>
      <c r="G50" s="90">
        <f t="shared" si="4"/>
        <v>0</v>
      </c>
      <c r="H50" s="91"/>
    </row>
    <row r="51" spans="1:8" ht="24" x14ac:dyDescent="0.25">
      <c r="A51" s="61"/>
      <c r="B51" s="22" t="s">
        <v>1097</v>
      </c>
      <c r="C51" s="112" t="s">
        <v>528</v>
      </c>
      <c r="D51" s="151" t="s">
        <v>291</v>
      </c>
      <c r="E51" s="130">
        <v>108</v>
      </c>
      <c r="F51" s="158">
        <v>0</v>
      </c>
      <c r="G51" s="90">
        <f t="shared" ref="G51" si="5">ROUND(E51*F51,0)</f>
        <v>0</v>
      </c>
      <c r="H51" s="91"/>
    </row>
    <row r="52" spans="1:8" ht="25.5" customHeight="1" x14ac:dyDescent="0.25">
      <c r="A52" s="62"/>
      <c r="B52" s="23">
        <v>11.7</v>
      </c>
      <c r="C52" s="114" t="s">
        <v>180</v>
      </c>
      <c r="D52" s="114"/>
      <c r="E52" s="125"/>
      <c r="F52" s="14"/>
      <c r="G52" s="88"/>
      <c r="H52" s="89">
        <f>SUM(G53:G68)</f>
        <v>0</v>
      </c>
    </row>
    <row r="53" spans="1:8" ht="24" x14ac:dyDescent="0.25">
      <c r="A53" s="61"/>
      <c r="B53" s="22" t="s">
        <v>1098</v>
      </c>
      <c r="C53" s="112" t="s">
        <v>529</v>
      </c>
      <c r="D53" s="151" t="s">
        <v>291</v>
      </c>
      <c r="E53" s="130">
        <v>23</v>
      </c>
      <c r="F53" s="158">
        <v>0</v>
      </c>
      <c r="G53" s="90">
        <f t="shared" ref="G53:G65" si="6">ROUND(E53*F53,0)</f>
        <v>0</v>
      </c>
      <c r="H53" s="91"/>
    </row>
    <row r="54" spans="1:8" ht="24" x14ac:dyDescent="0.25">
      <c r="A54" s="61"/>
      <c r="B54" s="22" t="s">
        <v>1099</v>
      </c>
      <c r="C54" s="112" t="s">
        <v>530</v>
      </c>
      <c r="D54" s="151" t="s">
        <v>291</v>
      </c>
      <c r="E54" s="130">
        <v>49</v>
      </c>
      <c r="F54" s="158">
        <v>0</v>
      </c>
      <c r="G54" s="90">
        <f t="shared" si="6"/>
        <v>0</v>
      </c>
      <c r="H54" s="91"/>
    </row>
    <row r="55" spans="1:8" ht="24" x14ac:dyDescent="0.25">
      <c r="A55" s="61"/>
      <c r="B55" s="22" t="s">
        <v>1100</v>
      </c>
      <c r="C55" s="112" t="s">
        <v>531</v>
      </c>
      <c r="D55" s="151" t="s">
        <v>291</v>
      </c>
      <c r="E55" s="130">
        <v>63</v>
      </c>
      <c r="F55" s="158">
        <v>0</v>
      </c>
      <c r="G55" s="90">
        <f t="shared" si="6"/>
        <v>0</v>
      </c>
      <c r="H55" s="91"/>
    </row>
    <row r="56" spans="1:8" ht="24" x14ac:dyDescent="0.25">
      <c r="A56" s="61"/>
      <c r="B56" s="22" t="s">
        <v>1101</v>
      </c>
      <c r="C56" s="112" t="s">
        <v>532</v>
      </c>
      <c r="D56" s="151" t="s">
        <v>291</v>
      </c>
      <c r="E56" s="132">
        <v>8</v>
      </c>
      <c r="F56" s="158">
        <v>0</v>
      </c>
      <c r="G56" s="90">
        <f t="shared" si="6"/>
        <v>0</v>
      </c>
      <c r="H56" s="91"/>
    </row>
    <row r="57" spans="1:8" ht="24" x14ac:dyDescent="0.25">
      <c r="A57" s="61"/>
      <c r="B57" s="22" t="s">
        <v>1102</v>
      </c>
      <c r="C57" s="112" t="s">
        <v>533</v>
      </c>
      <c r="D57" s="151" t="s">
        <v>291</v>
      </c>
      <c r="E57" s="132">
        <v>4</v>
      </c>
      <c r="F57" s="158">
        <v>0</v>
      </c>
      <c r="G57" s="90">
        <f t="shared" si="6"/>
        <v>0</v>
      </c>
      <c r="H57" s="91"/>
    </row>
    <row r="58" spans="1:8" ht="24" x14ac:dyDescent="0.25">
      <c r="A58" s="61"/>
      <c r="B58" s="22" t="s">
        <v>1103</v>
      </c>
      <c r="C58" s="112" t="s">
        <v>534</v>
      </c>
      <c r="D58" s="151" t="s">
        <v>291</v>
      </c>
      <c r="E58" s="132">
        <v>10</v>
      </c>
      <c r="F58" s="158">
        <v>0</v>
      </c>
      <c r="G58" s="90">
        <f t="shared" si="6"/>
        <v>0</v>
      </c>
      <c r="H58" s="91"/>
    </row>
    <row r="59" spans="1:8" ht="24" x14ac:dyDescent="0.25">
      <c r="A59" s="61"/>
      <c r="B59" s="22" t="s">
        <v>1104</v>
      </c>
      <c r="C59" s="112" t="s">
        <v>535</v>
      </c>
      <c r="D59" s="151" t="s">
        <v>291</v>
      </c>
      <c r="E59" s="132">
        <v>8</v>
      </c>
      <c r="F59" s="158">
        <v>0</v>
      </c>
      <c r="G59" s="90">
        <f t="shared" si="6"/>
        <v>0</v>
      </c>
      <c r="H59" s="91"/>
    </row>
    <row r="60" spans="1:8" ht="24" x14ac:dyDescent="0.25">
      <c r="A60" s="61"/>
      <c r="B60" s="22" t="s">
        <v>1105</v>
      </c>
      <c r="C60" s="112" t="s">
        <v>536</v>
      </c>
      <c r="D60" s="151" t="s">
        <v>291</v>
      </c>
      <c r="E60" s="132">
        <v>5</v>
      </c>
      <c r="F60" s="158">
        <v>0</v>
      </c>
      <c r="G60" s="90">
        <f t="shared" si="6"/>
        <v>0</v>
      </c>
      <c r="H60" s="91"/>
    </row>
    <row r="61" spans="1:8" ht="24" x14ac:dyDescent="0.25">
      <c r="A61" s="61"/>
      <c r="B61" s="22" t="s">
        <v>1106</v>
      </c>
      <c r="C61" s="112" t="s">
        <v>537</v>
      </c>
      <c r="D61" s="151" t="s">
        <v>291</v>
      </c>
      <c r="E61" s="132">
        <v>2</v>
      </c>
      <c r="F61" s="158">
        <v>0</v>
      </c>
      <c r="G61" s="90">
        <f t="shared" si="6"/>
        <v>0</v>
      </c>
      <c r="H61" s="91"/>
    </row>
    <row r="62" spans="1:8" ht="24" x14ac:dyDescent="0.25">
      <c r="A62" s="61"/>
      <c r="B62" s="22" t="s">
        <v>1107</v>
      </c>
      <c r="C62" s="112" t="s">
        <v>538</v>
      </c>
      <c r="D62" s="151" t="s">
        <v>291</v>
      </c>
      <c r="E62" s="132">
        <v>1</v>
      </c>
      <c r="F62" s="158">
        <v>0</v>
      </c>
      <c r="G62" s="90">
        <f t="shared" si="6"/>
        <v>0</v>
      </c>
      <c r="H62" s="91"/>
    </row>
    <row r="63" spans="1:8" ht="48" x14ac:dyDescent="0.25">
      <c r="A63" s="61"/>
      <c r="B63" s="22" t="s">
        <v>1108</v>
      </c>
      <c r="C63" s="112" t="s">
        <v>539</v>
      </c>
      <c r="D63" s="151" t="s">
        <v>291</v>
      </c>
      <c r="E63" s="132">
        <v>1</v>
      </c>
      <c r="F63" s="158">
        <v>0</v>
      </c>
      <c r="G63" s="90">
        <f t="shared" si="6"/>
        <v>0</v>
      </c>
      <c r="H63" s="91"/>
    </row>
    <row r="64" spans="1:8" ht="48" x14ac:dyDescent="0.25">
      <c r="A64" s="61"/>
      <c r="B64" s="22" t="s">
        <v>1109</v>
      </c>
      <c r="C64" s="112" t="s">
        <v>540</v>
      </c>
      <c r="D64" s="151" t="s">
        <v>291</v>
      </c>
      <c r="E64" s="132">
        <v>13</v>
      </c>
      <c r="F64" s="158">
        <v>0</v>
      </c>
      <c r="G64" s="90">
        <f t="shared" si="6"/>
        <v>0</v>
      </c>
      <c r="H64" s="91"/>
    </row>
    <row r="65" spans="1:8" ht="24" x14ac:dyDescent="0.25">
      <c r="A65" s="61"/>
      <c r="B65" s="22" t="s">
        <v>1110</v>
      </c>
      <c r="C65" s="112" t="s">
        <v>541</v>
      </c>
      <c r="D65" s="151" t="s">
        <v>291</v>
      </c>
      <c r="E65" s="132">
        <v>27</v>
      </c>
      <c r="F65" s="158">
        <v>0</v>
      </c>
      <c r="G65" s="90">
        <f t="shared" si="6"/>
        <v>0</v>
      </c>
      <c r="H65" s="91"/>
    </row>
    <row r="66" spans="1:8" ht="24" x14ac:dyDescent="0.25">
      <c r="A66" s="61"/>
      <c r="B66" s="22" t="s">
        <v>1111</v>
      </c>
      <c r="C66" s="112" t="s">
        <v>542</v>
      </c>
      <c r="D66" s="151" t="s">
        <v>291</v>
      </c>
      <c r="E66" s="132">
        <v>3</v>
      </c>
      <c r="F66" s="158">
        <v>0</v>
      </c>
      <c r="G66" s="90">
        <f>ROUND(E66*F66,0)</f>
        <v>0</v>
      </c>
      <c r="H66" s="91"/>
    </row>
    <row r="67" spans="1:8" ht="24" x14ac:dyDescent="0.25">
      <c r="A67" s="61"/>
      <c r="B67" s="22" t="s">
        <v>1112</v>
      </c>
      <c r="C67" s="112" t="s">
        <v>543</v>
      </c>
      <c r="D67" s="151" t="s">
        <v>291</v>
      </c>
      <c r="E67" s="132">
        <v>2</v>
      </c>
      <c r="F67" s="158">
        <v>0</v>
      </c>
      <c r="G67" s="90">
        <f>ROUND(E67*F67,0)</f>
        <v>0</v>
      </c>
      <c r="H67" s="91"/>
    </row>
    <row r="68" spans="1:8" ht="24" x14ac:dyDescent="0.25">
      <c r="A68" s="61"/>
      <c r="B68" s="22" t="s">
        <v>1113</v>
      </c>
      <c r="C68" s="112" t="s">
        <v>544</v>
      </c>
      <c r="D68" s="151" t="s">
        <v>291</v>
      </c>
      <c r="E68" s="132">
        <v>2</v>
      </c>
      <c r="F68" s="158">
        <v>0</v>
      </c>
      <c r="G68" s="90">
        <f>ROUND(E68*F68,0)</f>
        <v>0</v>
      </c>
      <c r="H68" s="91"/>
    </row>
    <row r="69" spans="1:8" x14ac:dyDescent="0.25">
      <c r="A69" s="62"/>
      <c r="B69" s="23">
        <v>11.8</v>
      </c>
      <c r="C69" s="114" t="s">
        <v>181</v>
      </c>
      <c r="D69" s="114"/>
      <c r="E69" s="125"/>
      <c r="F69" s="14"/>
      <c r="G69" s="88"/>
      <c r="H69" s="89">
        <f>SUM(G70:G75)</f>
        <v>0</v>
      </c>
    </row>
    <row r="70" spans="1:8" ht="48" x14ac:dyDescent="0.25">
      <c r="A70" s="61"/>
      <c r="B70" s="22" t="s">
        <v>1114</v>
      </c>
      <c r="C70" s="112" t="s">
        <v>545</v>
      </c>
      <c r="D70" s="151" t="s">
        <v>291</v>
      </c>
      <c r="E70" s="130">
        <v>14</v>
      </c>
      <c r="F70" s="158">
        <v>0</v>
      </c>
      <c r="G70" s="90">
        <f t="shared" ref="G70:G75" si="7">ROUND(E70*F70,0)</f>
        <v>0</v>
      </c>
      <c r="H70" s="91"/>
    </row>
    <row r="71" spans="1:8" ht="48" x14ac:dyDescent="0.25">
      <c r="A71" s="61"/>
      <c r="B71" s="22" t="s">
        <v>1115</v>
      </c>
      <c r="C71" s="112" t="s">
        <v>546</v>
      </c>
      <c r="D71" s="151" t="s">
        <v>291</v>
      </c>
      <c r="E71" s="130">
        <v>2</v>
      </c>
      <c r="F71" s="158">
        <v>0</v>
      </c>
      <c r="G71" s="90">
        <f t="shared" si="7"/>
        <v>0</v>
      </c>
      <c r="H71" s="91"/>
    </row>
    <row r="72" spans="1:8" ht="48" x14ac:dyDescent="0.25">
      <c r="A72" s="61"/>
      <c r="B72" s="22" t="s">
        <v>1116</v>
      </c>
      <c r="C72" s="112" t="s">
        <v>547</v>
      </c>
      <c r="D72" s="151" t="s">
        <v>291</v>
      </c>
      <c r="E72" s="130">
        <v>4</v>
      </c>
      <c r="F72" s="158">
        <v>0</v>
      </c>
      <c r="G72" s="90">
        <f t="shared" si="7"/>
        <v>0</v>
      </c>
      <c r="H72" s="91"/>
    </row>
    <row r="73" spans="1:8" ht="48" x14ac:dyDescent="0.25">
      <c r="A73" s="61"/>
      <c r="B73" s="22" t="s">
        <v>1117</v>
      </c>
      <c r="C73" s="112" t="s">
        <v>548</v>
      </c>
      <c r="D73" s="151" t="s">
        <v>291</v>
      </c>
      <c r="E73" s="130">
        <v>1</v>
      </c>
      <c r="F73" s="158">
        <v>0</v>
      </c>
      <c r="G73" s="90">
        <f t="shared" si="7"/>
        <v>0</v>
      </c>
      <c r="H73" s="91"/>
    </row>
    <row r="74" spans="1:8" ht="48" x14ac:dyDescent="0.25">
      <c r="A74" s="61"/>
      <c r="B74" s="22" t="s">
        <v>1118</v>
      </c>
      <c r="C74" s="112" t="s">
        <v>549</v>
      </c>
      <c r="D74" s="151" t="s">
        <v>291</v>
      </c>
      <c r="E74" s="130">
        <v>1</v>
      </c>
      <c r="F74" s="158">
        <v>0</v>
      </c>
      <c r="G74" s="90">
        <f t="shared" si="7"/>
        <v>0</v>
      </c>
      <c r="H74" s="91"/>
    </row>
    <row r="75" spans="1:8" ht="48" x14ac:dyDescent="0.25">
      <c r="A75" s="61"/>
      <c r="B75" s="22" t="s">
        <v>1119</v>
      </c>
      <c r="C75" s="112" t="s">
        <v>550</v>
      </c>
      <c r="D75" s="151" t="s">
        <v>291</v>
      </c>
      <c r="E75" s="130">
        <v>1</v>
      </c>
      <c r="F75" s="158">
        <v>0</v>
      </c>
      <c r="G75" s="90">
        <f t="shared" si="7"/>
        <v>0</v>
      </c>
      <c r="H75" s="91"/>
    </row>
    <row r="76" spans="1:8" ht="36" x14ac:dyDescent="0.25">
      <c r="A76" s="62"/>
      <c r="B76" s="23">
        <v>11.9</v>
      </c>
      <c r="C76" s="114" t="s">
        <v>182</v>
      </c>
      <c r="D76" s="114"/>
      <c r="E76" s="125"/>
      <c r="F76" s="14"/>
      <c r="G76" s="88"/>
      <c r="H76" s="89">
        <f>SUM(G77:G88)</f>
        <v>0</v>
      </c>
    </row>
    <row r="77" spans="1:8" ht="29.25" customHeight="1" x14ac:dyDescent="0.25">
      <c r="A77" s="61"/>
      <c r="B77" s="22" t="s">
        <v>1120</v>
      </c>
      <c r="C77" s="112" t="s">
        <v>551</v>
      </c>
      <c r="D77" s="151" t="s">
        <v>291</v>
      </c>
      <c r="E77" s="130">
        <v>23</v>
      </c>
      <c r="F77" s="158">
        <v>0</v>
      </c>
      <c r="G77" s="90">
        <f t="shared" ref="G77:G85" si="8">ROUND(E77*F77,0)</f>
        <v>0</v>
      </c>
      <c r="H77" s="91"/>
    </row>
    <row r="78" spans="1:8" ht="24" x14ac:dyDescent="0.25">
      <c r="A78" s="61"/>
      <c r="B78" s="22" t="s">
        <v>1121</v>
      </c>
      <c r="C78" s="112" t="s">
        <v>552</v>
      </c>
      <c r="D78" s="151" t="s">
        <v>291</v>
      </c>
      <c r="E78" s="130">
        <v>49</v>
      </c>
      <c r="F78" s="158">
        <v>0</v>
      </c>
      <c r="G78" s="90">
        <f t="shared" si="8"/>
        <v>0</v>
      </c>
      <c r="H78" s="91"/>
    </row>
    <row r="79" spans="1:8" ht="24" x14ac:dyDescent="0.25">
      <c r="A79" s="61"/>
      <c r="B79" s="22" t="s">
        <v>1122</v>
      </c>
      <c r="C79" s="112" t="s">
        <v>553</v>
      </c>
      <c r="D79" s="151" t="s">
        <v>291</v>
      </c>
      <c r="E79" s="130">
        <v>63</v>
      </c>
      <c r="F79" s="158">
        <v>0</v>
      </c>
      <c r="G79" s="90">
        <f t="shared" si="8"/>
        <v>0</v>
      </c>
      <c r="H79" s="91"/>
    </row>
    <row r="80" spans="1:8" ht="24" x14ac:dyDescent="0.25">
      <c r="A80" s="61"/>
      <c r="B80" s="22" t="s">
        <v>1123</v>
      </c>
      <c r="C80" s="112" t="s">
        <v>554</v>
      </c>
      <c r="D80" s="151" t="s">
        <v>291</v>
      </c>
      <c r="E80" s="130">
        <v>8</v>
      </c>
      <c r="F80" s="158">
        <v>0</v>
      </c>
      <c r="G80" s="90">
        <f t="shared" si="8"/>
        <v>0</v>
      </c>
      <c r="H80" s="91"/>
    </row>
    <row r="81" spans="1:8" ht="24" x14ac:dyDescent="0.25">
      <c r="A81" s="61"/>
      <c r="B81" s="22" t="s">
        <v>1124</v>
      </c>
      <c r="C81" s="112" t="s">
        <v>555</v>
      </c>
      <c r="D81" s="151" t="s">
        <v>291</v>
      </c>
      <c r="E81" s="130">
        <v>4</v>
      </c>
      <c r="F81" s="158">
        <v>0</v>
      </c>
      <c r="G81" s="90">
        <f t="shared" si="8"/>
        <v>0</v>
      </c>
      <c r="H81" s="91"/>
    </row>
    <row r="82" spans="1:8" ht="24" x14ac:dyDescent="0.25">
      <c r="A82" s="61"/>
      <c r="B82" s="22" t="s">
        <v>1125</v>
      </c>
      <c r="C82" s="112" t="s">
        <v>556</v>
      </c>
      <c r="D82" s="151" t="s">
        <v>291</v>
      </c>
      <c r="E82" s="130">
        <v>10</v>
      </c>
      <c r="F82" s="158">
        <v>0</v>
      </c>
      <c r="G82" s="90">
        <f t="shared" si="8"/>
        <v>0</v>
      </c>
      <c r="H82" s="91"/>
    </row>
    <row r="83" spans="1:8" ht="24" x14ac:dyDescent="0.25">
      <c r="A83" s="61"/>
      <c r="B83" s="22" t="s">
        <v>1126</v>
      </c>
      <c r="C83" s="112" t="s">
        <v>557</v>
      </c>
      <c r="D83" s="151" t="s">
        <v>291</v>
      </c>
      <c r="E83" s="130">
        <v>8</v>
      </c>
      <c r="F83" s="158">
        <v>0</v>
      </c>
      <c r="G83" s="90">
        <f t="shared" si="8"/>
        <v>0</v>
      </c>
      <c r="H83" s="91"/>
    </row>
    <row r="84" spans="1:8" ht="24" x14ac:dyDescent="0.25">
      <c r="A84" s="61"/>
      <c r="B84" s="22" t="s">
        <v>1127</v>
      </c>
      <c r="C84" s="112" t="s">
        <v>558</v>
      </c>
      <c r="D84" s="151" t="s">
        <v>291</v>
      </c>
      <c r="E84" s="130">
        <v>5</v>
      </c>
      <c r="F84" s="158">
        <v>0</v>
      </c>
      <c r="G84" s="90">
        <f t="shared" si="8"/>
        <v>0</v>
      </c>
      <c r="H84" s="91"/>
    </row>
    <row r="85" spans="1:8" ht="24" x14ac:dyDescent="0.25">
      <c r="A85" s="61"/>
      <c r="B85" s="22" t="s">
        <v>1128</v>
      </c>
      <c r="C85" s="112" t="s">
        <v>559</v>
      </c>
      <c r="D85" s="151" t="s">
        <v>291</v>
      </c>
      <c r="E85" s="130">
        <v>2</v>
      </c>
      <c r="F85" s="158">
        <v>0</v>
      </c>
      <c r="G85" s="90">
        <f t="shared" si="8"/>
        <v>0</v>
      </c>
      <c r="H85" s="91"/>
    </row>
    <row r="86" spans="1:8" ht="24" x14ac:dyDescent="0.25">
      <c r="A86" s="61"/>
      <c r="B86" s="22" t="s">
        <v>1129</v>
      </c>
      <c r="C86" s="112" t="s">
        <v>560</v>
      </c>
      <c r="D86" s="151" t="s">
        <v>291</v>
      </c>
      <c r="E86" s="130">
        <v>1</v>
      </c>
      <c r="F86" s="158">
        <v>0</v>
      </c>
      <c r="G86" s="90">
        <f>ROUND(E86*F86,0)</f>
        <v>0</v>
      </c>
      <c r="H86" s="91"/>
    </row>
    <row r="87" spans="1:8" ht="48" x14ac:dyDescent="0.25">
      <c r="A87" s="61"/>
      <c r="B87" s="22" t="s">
        <v>1130</v>
      </c>
      <c r="C87" s="112" t="s">
        <v>561</v>
      </c>
      <c r="D87" s="151" t="s">
        <v>291</v>
      </c>
      <c r="E87" s="132">
        <v>1</v>
      </c>
      <c r="F87" s="158">
        <v>0</v>
      </c>
      <c r="G87" s="90">
        <f>ROUND(E87*F87,0)</f>
        <v>0</v>
      </c>
      <c r="H87" s="91"/>
    </row>
    <row r="88" spans="1:8" ht="36" x14ac:dyDescent="0.25">
      <c r="A88" s="61"/>
      <c r="B88" s="22" t="s">
        <v>1131</v>
      </c>
      <c r="C88" s="112" t="s">
        <v>562</v>
      </c>
      <c r="D88" s="151" t="s">
        <v>291</v>
      </c>
      <c r="E88" s="132">
        <v>13</v>
      </c>
      <c r="F88" s="158">
        <v>0</v>
      </c>
      <c r="G88" s="90">
        <f>ROUND(E88*F88,0)</f>
        <v>0</v>
      </c>
      <c r="H88" s="91"/>
    </row>
    <row r="89" spans="1:8" x14ac:dyDescent="0.25">
      <c r="A89" s="62"/>
      <c r="B89" s="27">
        <v>11.1</v>
      </c>
      <c r="C89" s="114" t="s">
        <v>183</v>
      </c>
      <c r="D89" s="114"/>
      <c r="E89" s="125"/>
      <c r="F89" s="14"/>
      <c r="G89" s="88"/>
      <c r="H89" s="89">
        <f>SUM(G91:G97)</f>
        <v>0</v>
      </c>
    </row>
    <row r="90" spans="1:8" ht="144" x14ac:dyDescent="0.25">
      <c r="A90" s="65"/>
      <c r="B90" s="29"/>
      <c r="C90" s="146" t="s">
        <v>563</v>
      </c>
      <c r="D90" s="146"/>
      <c r="E90" s="133"/>
      <c r="F90" s="26"/>
      <c r="G90" s="98"/>
      <c r="H90" s="99"/>
    </row>
    <row r="91" spans="1:8" x14ac:dyDescent="0.25">
      <c r="A91" s="61"/>
      <c r="B91" s="22" t="s">
        <v>1132</v>
      </c>
      <c r="C91" s="112" t="s">
        <v>564</v>
      </c>
      <c r="D91" s="151" t="s">
        <v>292</v>
      </c>
      <c r="E91" s="132">
        <v>345</v>
      </c>
      <c r="F91" s="158">
        <v>0</v>
      </c>
      <c r="G91" s="90">
        <f t="shared" ref="G91:G97" si="9">ROUND(E91*F91,0)</f>
        <v>0</v>
      </c>
      <c r="H91" s="91"/>
    </row>
    <row r="92" spans="1:8" ht="15" customHeight="1" x14ac:dyDescent="0.25">
      <c r="A92" s="61"/>
      <c r="B92" s="22" t="s">
        <v>1133</v>
      </c>
      <c r="C92" s="112" t="s">
        <v>565</v>
      </c>
      <c r="D92" s="151" t="s">
        <v>292</v>
      </c>
      <c r="E92" s="132">
        <v>90</v>
      </c>
      <c r="F92" s="158">
        <v>0</v>
      </c>
      <c r="G92" s="90">
        <f t="shared" si="9"/>
        <v>0</v>
      </c>
      <c r="H92" s="91"/>
    </row>
    <row r="93" spans="1:8" ht="15" customHeight="1" x14ac:dyDescent="0.25">
      <c r="A93" s="61"/>
      <c r="B93" s="22" t="s">
        <v>1134</v>
      </c>
      <c r="C93" s="112" t="s">
        <v>566</v>
      </c>
      <c r="D93" s="151" t="s">
        <v>292</v>
      </c>
      <c r="E93" s="132">
        <v>20</v>
      </c>
      <c r="F93" s="158">
        <v>0</v>
      </c>
      <c r="G93" s="90">
        <f t="shared" si="9"/>
        <v>0</v>
      </c>
      <c r="H93" s="91"/>
    </row>
    <row r="94" spans="1:8" ht="15" customHeight="1" x14ac:dyDescent="0.25">
      <c r="A94" s="61"/>
      <c r="B94" s="22" t="s">
        <v>1135</v>
      </c>
      <c r="C94" s="112" t="s">
        <v>567</v>
      </c>
      <c r="D94" s="151" t="s">
        <v>292</v>
      </c>
      <c r="E94" s="132">
        <v>20</v>
      </c>
      <c r="F94" s="158">
        <v>0</v>
      </c>
      <c r="G94" s="90">
        <f t="shared" si="9"/>
        <v>0</v>
      </c>
      <c r="H94" s="91"/>
    </row>
    <row r="95" spans="1:8" ht="15" customHeight="1" x14ac:dyDescent="0.25">
      <c r="A95" s="61"/>
      <c r="B95" s="22" t="s">
        <v>1136</v>
      </c>
      <c r="C95" s="112" t="s">
        <v>568</v>
      </c>
      <c r="D95" s="151" t="s">
        <v>292</v>
      </c>
      <c r="E95" s="132">
        <v>15</v>
      </c>
      <c r="F95" s="158">
        <v>0</v>
      </c>
      <c r="G95" s="90">
        <f t="shared" si="9"/>
        <v>0</v>
      </c>
      <c r="H95" s="91"/>
    </row>
    <row r="96" spans="1:8" ht="15" customHeight="1" x14ac:dyDescent="0.25">
      <c r="A96" s="61"/>
      <c r="B96" s="22" t="s">
        <v>1137</v>
      </c>
      <c r="C96" s="112" t="s">
        <v>569</v>
      </c>
      <c r="D96" s="151" t="s">
        <v>292</v>
      </c>
      <c r="E96" s="132">
        <v>35</v>
      </c>
      <c r="F96" s="158">
        <v>0</v>
      </c>
      <c r="G96" s="90">
        <f t="shared" si="9"/>
        <v>0</v>
      </c>
      <c r="H96" s="91"/>
    </row>
    <row r="97" spans="1:8" ht="15" customHeight="1" x14ac:dyDescent="0.25">
      <c r="A97" s="61"/>
      <c r="B97" s="22" t="s">
        <v>1138</v>
      </c>
      <c r="C97" s="112" t="s">
        <v>570</v>
      </c>
      <c r="D97" s="151" t="s">
        <v>292</v>
      </c>
      <c r="E97" s="132">
        <v>35</v>
      </c>
      <c r="F97" s="158">
        <v>0</v>
      </c>
      <c r="G97" s="90">
        <f t="shared" si="9"/>
        <v>0</v>
      </c>
      <c r="H97" s="91"/>
    </row>
    <row r="98" spans="1:8" ht="15" customHeight="1" x14ac:dyDescent="0.25">
      <c r="A98" s="62"/>
      <c r="B98" s="27">
        <v>11.11</v>
      </c>
      <c r="C98" s="114" t="s">
        <v>184</v>
      </c>
      <c r="D98" s="114"/>
      <c r="E98" s="125"/>
      <c r="F98" s="14"/>
      <c r="G98" s="88"/>
      <c r="H98" s="89">
        <f>SUM(G99:G108)</f>
        <v>0</v>
      </c>
    </row>
    <row r="99" spans="1:8" ht="36" x14ac:dyDescent="0.25">
      <c r="A99" s="61"/>
      <c r="B99" s="22" t="s">
        <v>1139</v>
      </c>
      <c r="C99" s="112" t="s">
        <v>571</v>
      </c>
      <c r="D99" s="151" t="s">
        <v>292</v>
      </c>
      <c r="E99" s="130">
        <v>40</v>
      </c>
      <c r="F99" s="158">
        <v>0</v>
      </c>
      <c r="G99" s="90">
        <f t="shared" ref="G99:G108" si="10">ROUND(E99*F99,0)</f>
        <v>0</v>
      </c>
      <c r="H99" s="91"/>
    </row>
    <row r="100" spans="1:8" ht="36" x14ac:dyDescent="0.25">
      <c r="A100" s="61"/>
      <c r="B100" s="22" t="s">
        <v>1140</v>
      </c>
      <c r="C100" s="112" t="s">
        <v>572</v>
      </c>
      <c r="D100" s="151" t="s">
        <v>292</v>
      </c>
      <c r="E100" s="130">
        <v>40</v>
      </c>
      <c r="F100" s="158">
        <v>0</v>
      </c>
      <c r="G100" s="90">
        <f t="shared" si="10"/>
        <v>0</v>
      </c>
      <c r="H100" s="91"/>
    </row>
    <row r="101" spans="1:8" ht="36" x14ac:dyDescent="0.25">
      <c r="A101" s="61"/>
      <c r="B101" s="22" t="s">
        <v>1141</v>
      </c>
      <c r="C101" s="112" t="s">
        <v>573</v>
      </c>
      <c r="D101" s="151" t="s">
        <v>292</v>
      </c>
      <c r="E101" s="130">
        <v>2</v>
      </c>
      <c r="F101" s="158">
        <v>0</v>
      </c>
      <c r="G101" s="90">
        <f t="shared" si="10"/>
        <v>0</v>
      </c>
      <c r="H101" s="91"/>
    </row>
    <row r="102" spans="1:8" ht="24" x14ac:dyDescent="0.25">
      <c r="A102" s="61"/>
      <c r="B102" s="22" t="s">
        <v>1142</v>
      </c>
      <c r="C102" s="112" t="s">
        <v>574</v>
      </c>
      <c r="D102" s="151" t="s">
        <v>292</v>
      </c>
      <c r="E102" s="130">
        <v>10</v>
      </c>
      <c r="F102" s="158">
        <v>0</v>
      </c>
      <c r="G102" s="90">
        <f t="shared" si="10"/>
        <v>0</v>
      </c>
      <c r="H102" s="91"/>
    </row>
    <row r="103" spans="1:8" ht="24" x14ac:dyDescent="0.25">
      <c r="A103" s="61"/>
      <c r="B103" s="22" t="s">
        <v>1143</v>
      </c>
      <c r="C103" s="112" t="s">
        <v>575</v>
      </c>
      <c r="D103" s="151" t="s">
        <v>292</v>
      </c>
      <c r="E103" s="130">
        <v>35</v>
      </c>
      <c r="F103" s="158">
        <v>0</v>
      </c>
      <c r="G103" s="90">
        <f t="shared" si="10"/>
        <v>0</v>
      </c>
      <c r="H103" s="91"/>
    </row>
    <row r="104" spans="1:8" ht="36" x14ac:dyDescent="0.25">
      <c r="A104" s="61"/>
      <c r="B104" s="22" t="s">
        <v>1144</v>
      </c>
      <c r="C104" s="112" t="s">
        <v>576</v>
      </c>
      <c r="D104" s="151" t="s">
        <v>292</v>
      </c>
      <c r="E104" s="130">
        <v>35</v>
      </c>
      <c r="F104" s="158">
        <v>0</v>
      </c>
      <c r="G104" s="90">
        <f t="shared" si="10"/>
        <v>0</v>
      </c>
      <c r="H104" s="91"/>
    </row>
    <row r="105" spans="1:8" ht="36" x14ac:dyDescent="0.25">
      <c r="A105" s="61"/>
      <c r="B105" s="22" t="s">
        <v>1145</v>
      </c>
      <c r="C105" s="112" t="s">
        <v>577</v>
      </c>
      <c r="D105" s="151" t="s">
        <v>292</v>
      </c>
      <c r="E105" s="130">
        <v>10</v>
      </c>
      <c r="F105" s="158">
        <v>0</v>
      </c>
      <c r="G105" s="90">
        <f t="shared" si="10"/>
        <v>0</v>
      </c>
      <c r="H105" s="91"/>
    </row>
    <row r="106" spans="1:8" ht="36" x14ac:dyDescent="0.25">
      <c r="A106" s="61"/>
      <c r="B106" s="22" t="s">
        <v>1146</v>
      </c>
      <c r="C106" s="112" t="s">
        <v>578</v>
      </c>
      <c r="D106" s="151" t="s">
        <v>292</v>
      </c>
      <c r="E106" s="130">
        <v>10</v>
      </c>
      <c r="F106" s="158">
        <v>0</v>
      </c>
      <c r="G106" s="90">
        <f t="shared" si="10"/>
        <v>0</v>
      </c>
      <c r="H106" s="91"/>
    </row>
    <row r="107" spans="1:8" ht="24" x14ac:dyDescent="0.25">
      <c r="A107" s="61"/>
      <c r="B107" s="22" t="s">
        <v>1147</v>
      </c>
      <c r="C107" s="112" t="s">
        <v>579</v>
      </c>
      <c r="D107" s="151" t="s">
        <v>292</v>
      </c>
      <c r="E107" s="130">
        <v>3</v>
      </c>
      <c r="F107" s="158">
        <v>0</v>
      </c>
      <c r="G107" s="90">
        <f t="shared" si="10"/>
        <v>0</v>
      </c>
      <c r="H107" s="91"/>
    </row>
    <row r="108" spans="1:8" ht="36" x14ac:dyDescent="0.25">
      <c r="A108" s="61"/>
      <c r="B108" s="22" t="s">
        <v>1148</v>
      </c>
      <c r="C108" s="112" t="s">
        <v>580</v>
      </c>
      <c r="D108" s="151" t="s">
        <v>292</v>
      </c>
      <c r="E108" s="130">
        <v>60</v>
      </c>
      <c r="F108" s="158">
        <v>0</v>
      </c>
      <c r="G108" s="90">
        <f t="shared" si="10"/>
        <v>0</v>
      </c>
      <c r="H108" s="91"/>
    </row>
    <row r="109" spans="1:8" x14ac:dyDescent="0.25">
      <c r="A109" s="62"/>
      <c r="B109" s="27">
        <v>11.12</v>
      </c>
      <c r="C109" s="114" t="s">
        <v>185</v>
      </c>
      <c r="D109" s="114"/>
      <c r="E109" s="125"/>
      <c r="F109" s="14"/>
      <c r="G109" s="88"/>
      <c r="H109" s="89">
        <f>SUM(G110:G112)</f>
        <v>0</v>
      </c>
    </row>
    <row r="110" spans="1:8" ht="36" x14ac:dyDescent="0.25">
      <c r="A110" s="61"/>
      <c r="B110" s="22" t="s">
        <v>1149</v>
      </c>
      <c r="C110" s="112" t="s">
        <v>581</v>
      </c>
      <c r="D110" s="151" t="s">
        <v>291</v>
      </c>
      <c r="E110" s="130">
        <v>10</v>
      </c>
      <c r="F110" s="158">
        <v>0</v>
      </c>
      <c r="G110" s="90">
        <f t="shared" ref="G110:G112" si="11">ROUND(E110*F110,0)</f>
        <v>0</v>
      </c>
      <c r="H110" s="91"/>
    </row>
    <row r="111" spans="1:8" x14ac:dyDescent="0.25">
      <c r="A111" s="61"/>
      <c r="B111" s="22" t="s">
        <v>1150</v>
      </c>
      <c r="C111" s="112" t="s">
        <v>582</v>
      </c>
      <c r="D111" s="151" t="s">
        <v>291</v>
      </c>
      <c r="E111" s="130">
        <v>3</v>
      </c>
      <c r="F111" s="158">
        <v>0</v>
      </c>
      <c r="G111" s="90">
        <f t="shared" si="11"/>
        <v>0</v>
      </c>
      <c r="H111" s="91"/>
    </row>
    <row r="112" spans="1:8" x14ac:dyDescent="0.25">
      <c r="A112" s="61"/>
      <c r="B112" s="22" t="s">
        <v>1151</v>
      </c>
      <c r="C112" s="112" t="s">
        <v>583</v>
      </c>
      <c r="D112" s="151" t="s">
        <v>291</v>
      </c>
      <c r="E112" s="130">
        <v>5</v>
      </c>
      <c r="F112" s="158">
        <v>0</v>
      </c>
      <c r="G112" s="90">
        <f t="shared" si="11"/>
        <v>0</v>
      </c>
      <c r="H112" s="91"/>
    </row>
    <row r="113" spans="1:8" ht="24" x14ac:dyDescent="0.25">
      <c r="A113" s="62"/>
      <c r="B113" s="27">
        <v>11.13</v>
      </c>
      <c r="C113" s="114" t="s">
        <v>186</v>
      </c>
      <c r="D113" s="114"/>
      <c r="E113" s="125"/>
      <c r="F113" s="14"/>
      <c r="G113" s="88"/>
      <c r="H113" s="89">
        <f>SUM(G115:G126)</f>
        <v>0</v>
      </c>
    </row>
    <row r="114" spans="1:8" ht="24" x14ac:dyDescent="0.25">
      <c r="A114" s="65"/>
      <c r="B114" s="29"/>
      <c r="C114" s="146" t="s">
        <v>584</v>
      </c>
      <c r="D114" s="152"/>
      <c r="E114" s="134"/>
      <c r="F114" s="26"/>
      <c r="G114" s="98"/>
      <c r="H114" s="99"/>
    </row>
    <row r="115" spans="1:8" ht="48" x14ac:dyDescent="0.25">
      <c r="A115" s="61"/>
      <c r="B115" s="22" t="s">
        <v>1152</v>
      </c>
      <c r="C115" s="112" t="s">
        <v>585</v>
      </c>
      <c r="D115" s="151" t="s">
        <v>292</v>
      </c>
      <c r="E115" s="131">
        <v>35</v>
      </c>
      <c r="F115" s="158">
        <v>0</v>
      </c>
      <c r="G115" s="90">
        <f t="shared" ref="G115:G126" si="12">ROUND(E115*F115,0)</f>
        <v>0</v>
      </c>
      <c r="H115" s="91"/>
    </row>
    <row r="116" spans="1:8" x14ac:dyDescent="0.25">
      <c r="A116" s="61"/>
      <c r="B116" s="22" t="s">
        <v>1153</v>
      </c>
      <c r="C116" s="112" t="s">
        <v>586</v>
      </c>
      <c r="D116" s="151" t="s">
        <v>292</v>
      </c>
      <c r="E116" s="131">
        <v>45</v>
      </c>
      <c r="F116" s="158">
        <v>0</v>
      </c>
      <c r="G116" s="90">
        <f t="shared" si="12"/>
        <v>0</v>
      </c>
      <c r="H116" s="91"/>
    </row>
    <row r="117" spans="1:8" x14ac:dyDescent="0.25">
      <c r="A117" s="61"/>
      <c r="B117" s="22" t="s">
        <v>1154</v>
      </c>
      <c r="C117" s="112" t="s">
        <v>587</v>
      </c>
      <c r="D117" s="151" t="s">
        <v>292</v>
      </c>
      <c r="E117" s="131">
        <v>50</v>
      </c>
      <c r="F117" s="158">
        <v>0</v>
      </c>
      <c r="G117" s="90">
        <f t="shared" si="12"/>
        <v>0</v>
      </c>
      <c r="H117" s="91"/>
    </row>
    <row r="118" spans="1:8" ht="36" x14ac:dyDescent="0.25">
      <c r="A118" s="61"/>
      <c r="B118" s="22" t="s">
        <v>1155</v>
      </c>
      <c r="C118" s="112" t="s">
        <v>588</v>
      </c>
      <c r="D118" s="151" t="s">
        <v>292</v>
      </c>
      <c r="E118" s="131">
        <v>37</v>
      </c>
      <c r="F118" s="158">
        <v>0</v>
      </c>
      <c r="G118" s="90">
        <f t="shared" si="12"/>
        <v>0</v>
      </c>
      <c r="H118" s="91"/>
    </row>
    <row r="119" spans="1:8" ht="36" x14ac:dyDescent="0.25">
      <c r="A119" s="61"/>
      <c r="B119" s="22" t="s">
        <v>1156</v>
      </c>
      <c r="C119" s="112" t="s">
        <v>589</v>
      </c>
      <c r="D119" s="151" t="s">
        <v>292</v>
      </c>
      <c r="E119" s="131">
        <v>37</v>
      </c>
      <c r="F119" s="158">
        <v>0</v>
      </c>
      <c r="G119" s="90">
        <f t="shared" si="12"/>
        <v>0</v>
      </c>
      <c r="H119" s="91"/>
    </row>
    <row r="120" spans="1:8" ht="24" x14ac:dyDescent="0.25">
      <c r="A120" s="61"/>
      <c r="B120" s="22" t="s">
        <v>1157</v>
      </c>
      <c r="C120" s="112" t="s">
        <v>590</v>
      </c>
      <c r="D120" s="151" t="s">
        <v>292</v>
      </c>
      <c r="E120" s="131">
        <v>7</v>
      </c>
      <c r="F120" s="158">
        <v>0</v>
      </c>
      <c r="G120" s="90">
        <f t="shared" si="12"/>
        <v>0</v>
      </c>
      <c r="H120" s="91"/>
    </row>
    <row r="121" spans="1:8" ht="24" x14ac:dyDescent="0.25">
      <c r="A121" s="61"/>
      <c r="B121" s="22" t="s">
        <v>1158</v>
      </c>
      <c r="C121" s="112" t="s">
        <v>591</v>
      </c>
      <c r="D121" s="151" t="s">
        <v>292</v>
      </c>
      <c r="E121" s="131">
        <v>10</v>
      </c>
      <c r="F121" s="158">
        <v>0</v>
      </c>
      <c r="G121" s="90">
        <f t="shared" si="12"/>
        <v>0</v>
      </c>
      <c r="H121" s="91"/>
    </row>
    <row r="122" spans="1:8" ht="24" x14ac:dyDescent="0.25">
      <c r="A122" s="61"/>
      <c r="B122" s="22" t="s">
        <v>1159</v>
      </c>
      <c r="C122" s="112" t="s">
        <v>592</v>
      </c>
      <c r="D122" s="151" t="s">
        <v>292</v>
      </c>
      <c r="E122" s="131">
        <v>10</v>
      </c>
      <c r="F122" s="158">
        <v>0</v>
      </c>
      <c r="G122" s="90">
        <f t="shared" si="12"/>
        <v>0</v>
      </c>
      <c r="H122" s="91"/>
    </row>
    <row r="123" spans="1:8" ht="36" x14ac:dyDescent="0.25">
      <c r="A123" s="61"/>
      <c r="B123" s="22" t="s">
        <v>1160</v>
      </c>
      <c r="C123" s="112" t="s">
        <v>593</v>
      </c>
      <c r="D123" s="151" t="s">
        <v>292</v>
      </c>
      <c r="E123" s="131">
        <v>10</v>
      </c>
      <c r="F123" s="158">
        <v>0</v>
      </c>
      <c r="G123" s="90">
        <f t="shared" si="12"/>
        <v>0</v>
      </c>
      <c r="H123" s="91"/>
    </row>
    <row r="124" spans="1:8" ht="36" x14ac:dyDescent="0.25">
      <c r="A124" s="61"/>
      <c r="B124" s="22" t="s">
        <v>1161</v>
      </c>
      <c r="C124" s="112" t="s">
        <v>594</v>
      </c>
      <c r="D124" s="151" t="s">
        <v>292</v>
      </c>
      <c r="E124" s="131">
        <v>7</v>
      </c>
      <c r="F124" s="158">
        <v>0</v>
      </c>
      <c r="G124" s="90">
        <f t="shared" si="12"/>
        <v>0</v>
      </c>
      <c r="H124" s="91"/>
    </row>
    <row r="125" spans="1:8" ht="24" x14ac:dyDescent="0.25">
      <c r="A125" s="61"/>
      <c r="B125" s="22" t="s">
        <v>1162</v>
      </c>
      <c r="C125" s="112" t="s">
        <v>595</v>
      </c>
      <c r="D125" s="151" t="s">
        <v>292</v>
      </c>
      <c r="E125" s="131">
        <v>2</v>
      </c>
      <c r="F125" s="158">
        <v>0</v>
      </c>
      <c r="G125" s="90">
        <f t="shared" si="12"/>
        <v>0</v>
      </c>
      <c r="H125" s="91"/>
    </row>
    <row r="126" spans="1:8" x14ac:dyDescent="0.25">
      <c r="A126" s="61"/>
      <c r="B126" s="22" t="s">
        <v>1163</v>
      </c>
      <c r="C126" s="112" t="s">
        <v>596</v>
      </c>
      <c r="D126" s="151" t="s">
        <v>292</v>
      </c>
      <c r="E126" s="131">
        <v>200</v>
      </c>
      <c r="F126" s="158">
        <v>0</v>
      </c>
      <c r="G126" s="90">
        <f t="shared" si="12"/>
        <v>0</v>
      </c>
      <c r="H126" s="91"/>
    </row>
    <row r="127" spans="1:8" x14ac:dyDescent="0.25">
      <c r="A127" s="62"/>
      <c r="B127" s="27">
        <v>11.14</v>
      </c>
      <c r="C127" s="114" t="s">
        <v>187</v>
      </c>
      <c r="D127" s="114"/>
      <c r="E127" s="125"/>
      <c r="F127" s="14"/>
      <c r="G127" s="88"/>
      <c r="H127" s="89">
        <f>SUM(G129)</f>
        <v>0</v>
      </c>
    </row>
    <row r="128" spans="1:8" ht="48" x14ac:dyDescent="0.25">
      <c r="A128" s="65"/>
      <c r="B128" s="29"/>
      <c r="C128" s="146" t="s">
        <v>597</v>
      </c>
      <c r="D128" s="146"/>
      <c r="E128" s="135"/>
      <c r="F128" s="26"/>
      <c r="G128" s="98"/>
      <c r="H128" s="99"/>
    </row>
    <row r="129" spans="1:8" ht="72" x14ac:dyDescent="0.25">
      <c r="A129" s="61"/>
      <c r="B129" s="22" t="s">
        <v>1164</v>
      </c>
      <c r="C129" s="112" t="s">
        <v>598</v>
      </c>
      <c r="D129" s="151" t="s">
        <v>291</v>
      </c>
      <c r="E129" s="130">
        <v>1</v>
      </c>
      <c r="F129" s="158">
        <v>0</v>
      </c>
      <c r="G129" s="90">
        <f t="shared" ref="G129" si="13">ROUND(E129*F129,0)</f>
        <v>0</v>
      </c>
      <c r="H129" s="91"/>
    </row>
    <row r="130" spans="1:8" ht="27" customHeight="1" x14ac:dyDescent="0.25">
      <c r="A130" s="62"/>
      <c r="B130" s="27">
        <v>11.15</v>
      </c>
      <c r="C130" s="114" t="s">
        <v>188</v>
      </c>
      <c r="D130" s="114"/>
      <c r="E130" s="125"/>
      <c r="F130" s="14"/>
      <c r="G130" s="88"/>
      <c r="H130" s="89">
        <f>SUM(G131:G132)</f>
        <v>0</v>
      </c>
    </row>
    <row r="131" spans="1:8" ht="36" x14ac:dyDescent="0.25">
      <c r="A131" s="61"/>
      <c r="B131" s="22" t="s">
        <v>1165</v>
      </c>
      <c r="C131" s="112" t="s">
        <v>599</v>
      </c>
      <c r="D131" s="151" t="s">
        <v>291</v>
      </c>
      <c r="E131" s="136">
        <v>1</v>
      </c>
      <c r="F131" s="158">
        <v>0</v>
      </c>
      <c r="G131" s="90">
        <f t="shared" ref="G131:G132" si="14">ROUND(E131*F131,0)</f>
        <v>0</v>
      </c>
      <c r="H131" s="91"/>
    </row>
    <row r="132" spans="1:8" ht="24" x14ac:dyDescent="0.25">
      <c r="A132" s="61"/>
      <c r="B132" s="22" t="s">
        <v>1166</v>
      </c>
      <c r="C132" s="112" t="s">
        <v>600</v>
      </c>
      <c r="D132" s="151" t="s">
        <v>292</v>
      </c>
      <c r="E132" s="130">
        <v>85</v>
      </c>
      <c r="F132" s="158">
        <v>0</v>
      </c>
      <c r="G132" s="90">
        <f t="shared" si="14"/>
        <v>0</v>
      </c>
      <c r="H132" s="91"/>
    </row>
    <row r="133" spans="1:8" ht="36" x14ac:dyDescent="0.25">
      <c r="A133" s="62"/>
      <c r="B133" s="27">
        <v>11.16</v>
      </c>
      <c r="C133" s="114" t="s">
        <v>189</v>
      </c>
      <c r="D133" s="114"/>
      <c r="E133" s="125"/>
      <c r="F133" s="14"/>
      <c r="G133" s="88"/>
      <c r="H133" s="89">
        <f>SUM(G134:G142)</f>
        <v>0</v>
      </c>
    </row>
    <row r="134" spans="1:8" ht="144" x14ac:dyDescent="0.25">
      <c r="A134" s="61"/>
      <c r="B134" s="22" t="s">
        <v>1167</v>
      </c>
      <c r="C134" s="112" t="s">
        <v>601</v>
      </c>
      <c r="D134" s="151" t="s">
        <v>291</v>
      </c>
      <c r="E134" s="131">
        <v>16</v>
      </c>
      <c r="F134" s="158">
        <v>0</v>
      </c>
      <c r="G134" s="90">
        <f t="shared" ref="G134:G142" si="15">ROUND(E134*F134,0)</f>
        <v>0</v>
      </c>
      <c r="H134" s="91"/>
    </row>
    <row r="135" spans="1:8" ht="98.25" customHeight="1" x14ac:dyDescent="0.25">
      <c r="A135" s="61"/>
      <c r="B135" s="22" t="s">
        <v>1168</v>
      </c>
      <c r="C135" s="112" t="s">
        <v>602</v>
      </c>
      <c r="D135" s="151" t="s">
        <v>291</v>
      </c>
      <c r="E135" s="131">
        <v>4</v>
      </c>
      <c r="F135" s="158">
        <v>0</v>
      </c>
      <c r="G135" s="90">
        <f t="shared" si="15"/>
        <v>0</v>
      </c>
      <c r="H135" s="91"/>
    </row>
    <row r="136" spans="1:8" ht="78" customHeight="1" x14ac:dyDescent="0.25">
      <c r="A136" s="61"/>
      <c r="B136" s="22" t="s">
        <v>1169</v>
      </c>
      <c r="C136" s="112" t="s">
        <v>603</v>
      </c>
      <c r="D136" s="151" t="s">
        <v>291</v>
      </c>
      <c r="E136" s="131">
        <v>1</v>
      </c>
      <c r="F136" s="158">
        <v>0</v>
      </c>
      <c r="G136" s="90">
        <f t="shared" si="15"/>
        <v>0</v>
      </c>
      <c r="H136" s="91"/>
    </row>
    <row r="137" spans="1:8" ht="72" x14ac:dyDescent="0.25">
      <c r="A137" s="61"/>
      <c r="B137" s="22" t="s">
        <v>1170</v>
      </c>
      <c r="C137" s="112" t="s">
        <v>604</v>
      </c>
      <c r="D137" s="151" t="s">
        <v>291</v>
      </c>
      <c r="E137" s="131">
        <v>4</v>
      </c>
      <c r="F137" s="158">
        <v>0</v>
      </c>
      <c r="G137" s="90">
        <f t="shared" si="15"/>
        <v>0</v>
      </c>
      <c r="H137" s="91"/>
    </row>
    <row r="138" spans="1:8" ht="72" x14ac:dyDescent="0.25">
      <c r="A138" s="61"/>
      <c r="B138" s="22" t="s">
        <v>1171</v>
      </c>
      <c r="C138" s="112" t="s">
        <v>605</v>
      </c>
      <c r="D138" s="151" t="s">
        <v>291</v>
      </c>
      <c r="E138" s="131">
        <v>1</v>
      </c>
      <c r="F138" s="158">
        <v>0</v>
      </c>
      <c r="G138" s="90">
        <f t="shared" si="15"/>
        <v>0</v>
      </c>
      <c r="H138" s="91"/>
    </row>
    <row r="139" spans="1:8" ht="72" x14ac:dyDescent="0.25">
      <c r="A139" s="61"/>
      <c r="B139" s="22" t="s">
        <v>1172</v>
      </c>
      <c r="C139" s="112" t="s">
        <v>606</v>
      </c>
      <c r="D139" s="151" t="s">
        <v>291</v>
      </c>
      <c r="E139" s="131">
        <v>8</v>
      </c>
      <c r="F139" s="158">
        <v>0</v>
      </c>
      <c r="G139" s="90">
        <f t="shared" si="15"/>
        <v>0</v>
      </c>
      <c r="H139" s="91"/>
    </row>
    <row r="140" spans="1:8" ht="48" x14ac:dyDescent="0.25">
      <c r="A140" s="61"/>
      <c r="B140" s="22" t="s">
        <v>1173</v>
      </c>
      <c r="C140" s="112" t="s">
        <v>607</v>
      </c>
      <c r="D140" s="151" t="s">
        <v>291</v>
      </c>
      <c r="E140" s="131">
        <v>10</v>
      </c>
      <c r="F140" s="158">
        <v>0</v>
      </c>
      <c r="G140" s="90">
        <f t="shared" si="15"/>
        <v>0</v>
      </c>
      <c r="H140" s="91"/>
    </row>
    <row r="141" spans="1:8" ht="24" x14ac:dyDescent="0.25">
      <c r="A141" s="61"/>
      <c r="B141" s="22" t="s">
        <v>1174</v>
      </c>
      <c r="C141" s="112" t="s">
        <v>608</v>
      </c>
      <c r="D141" s="151" t="s">
        <v>292</v>
      </c>
      <c r="E141" s="131">
        <v>10</v>
      </c>
      <c r="F141" s="158">
        <v>0</v>
      </c>
      <c r="G141" s="90">
        <f t="shared" si="15"/>
        <v>0</v>
      </c>
      <c r="H141" s="91"/>
    </row>
    <row r="142" spans="1:8" ht="36" x14ac:dyDescent="0.25">
      <c r="A142" s="61"/>
      <c r="B142" s="22" t="s">
        <v>1175</v>
      </c>
      <c r="C142" s="112" t="s">
        <v>609</v>
      </c>
      <c r="D142" s="151" t="s">
        <v>292</v>
      </c>
      <c r="E142" s="131">
        <v>110</v>
      </c>
      <c r="F142" s="158">
        <v>0</v>
      </c>
      <c r="G142" s="90">
        <f t="shared" si="15"/>
        <v>0</v>
      </c>
      <c r="H142" s="91"/>
    </row>
    <row r="143" spans="1:8" ht="24" x14ac:dyDescent="0.25">
      <c r="A143" s="62"/>
      <c r="B143" s="27">
        <v>11.17</v>
      </c>
      <c r="C143" s="114" t="s">
        <v>790</v>
      </c>
      <c r="D143" s="114"/>
      <c r="E143" s="125"/>
      <c r="F143" s="14"/>
      <c r="G143" s="88"/>
      <c r="H143" s="89"/>
    </row>
    <row r="144" spans="1:8" x14ac:dyDescent="0.25">
      <c r="A144" s="65"/>
      <c r="B144" s="29"/>
      <c r="C144" s="146" t="s">
        <v>791</v>
      </c>
      <c r="D144" s="146"/>
      <c r="E144" s="133"/>
      <c r="F144" s="26"/>
      <c r="G144" s="98"/>
      <c r="H144" s="99">
        <f>SUM(G145:G155)</f>
        <v>0</v>
      </c>
    </row>
    <row r="145" spans="1:8" x14ac:dyDescent="0.25">
      <c r="A145" s="61"/>
      <c r="B145" s="22" t="s">
        <v>1176</v>
      </c>
      <c r="C145" s="112" t="s">
        <v>930</v>
      </c>
      <c r="D145" s="151" t="s">
        <v>291</v>
      </c>
      <c r="E145" s="131">
        <v>7</v>
      </c>
      <c r="F145" s="158">
        <v>0</v>
      </c>
      <c r="G145" s="90">
        <f t="shared" ref="G145:G155" si="16">ROUND(E145*F145,0)</f>
        <v>0</v>
      </c>
      <c r="H145" s="91"/>
    </row>
    <row r="146" spans="1:8" x14ac:dyDescent="0.25">
      <c r="A146" s="61"/>
      <c r="B146" s="22" t="s">
        <v>1177</v>
      </c>
      <c r="C146" s="112" t="s">
        <v>931</v>
      </c>
      <c r="D146" s="151" t="s">
        <v>291</v>
      </c>
      <c r="E146" s="131">
        <v>230</v>
      </c>
      <c r="F146" s="158">
        <v>0</v>
      </c>
      <c r="G146" s="90">
        <f t="shared" si="16"/>
        <v>0</v>
      </c>
      <c r="H146" s="91"/>
    </row>
    <row r="147" spans="1:8" ht="24" x14ac:dyDescent="0.25">
      <c r="A147" s="61"/>
      <c r="B147" s="22" t="s">
        <v>1178</v>
      </c>
      <c r="C147" s="112" t="s">
        <v>932</v>
      </c>
      <c r="D147" s="151" t="s">
        <v>292</v>
      </c>
      <c r="E147" s="131">
        <v>240</v>
      </c>
      <c r="F147" s="158">
        <v>0</v>
      </c>
      <c r="G147" s="90">
        <f t="shared" si="16"/>
        <v>0</v>
      </c>
      <c r="H147" s="91"/>
    </row>
    <row r="148" spans="1:8" ht="36" x14ac:dyDescent="0.25">
      <c r="A148" s="61"/>
      <c r="B148" s="22" t="s">
        <v>1179</v>
      </c>
      <c r="C148" s="112" t="s">
        <v>609</v>
      </c>
      <c r="D148" s="151" t="s">
        <v>292</v>
      </c>
      <c r="E148" s="131">
        <v>110</v>
      </c>
      <c r="F148" s="158">
        <v>0</v>
      </c>
      <c r="G148" s="90">
        <f t="shared" si="16"/>
        <v>0</v>
      </c>
      <c r="H148" s="91"/>
    </row>
    <row r="149" spans="1:8" ht="144" x14ac:dyDescent="0.25">
      <c r="A149" s="61"/>
      <c r="B149" s="22" t="s">
        <v>1180</v>
      </c>
      <c r="C149" s="112" t="s">
        <v>601</v>
      </c>
      <c r="D149" s="151" t="s">
        <v>291</v>
      </c>
      <c r="E149" s="131">
        <v>6</v>
      </c>
      <c r="F149" s="158">
        <v>0</v>
      </c>
      <c r="G149" s="90">
        <f t="shared" si="16"/>
        <v>0</v>
      </c>
      <c r="H149" s="91"/>
    </row>
    <row r="150" spans="1:8" ht="96" x14ac:dyDescent="0.25">
      <c r="A150" s="61"/>
      <c r="B150" s="22" t="s">
        <v>1181</v>
      </c>
      <c r="C150" s="112" t="s">
        <v>1253</v>
      </c>
      <c r="D150" s="151" t="s">
        <v>291</v>
      </c>
      <c r="E150" s="131">
        <v>6</v>
      </c>
      <c r="F150" s="158">
        <v>0</v>
      </c>
      <c r="G150" s="90">
        <f t="shared" si="16"/>
        <v>0</v>
      </c>
      <c r="H150" s="91"/>
    </row>
    <row r="151" spans="1:8" ht="72" x14ac:dyDescent="0.25">
      <c r="A151" s="61"/>
      <c r="B151" s="22" t="s">
        <v>1182</v>
      </c>
      <c r="C151" s="112" t="s">
        <v>604</v>
      </c>
      <c r="D151" s="151" t="s">
        <v>291</v>
      </c>
      <c r="E151" s="131">
        <v>4</v>
      </c>
      <c r="F151" s="158">
        <v>0</v>
      </c>
      <c r="G151" s="90">
        <f t="shared" si="16"/>
        <v>0</v>
      </c>
      <c r="H151" s="91"/>
    </row>
    <row r="152" spans="1:8" ht="72" x14ac:dyDescent="0.25">
      <c r="A152" s="61"/>
      <c r="B152" s="22" t="s">
        <v>1183</v>
      </c>
      <c r="C152" s="112" t="s">
        <v>605</v>
      </c>
      <c r="D152" s="151" t="s">
        <v>291</v>
      </c>
      <c r="E152" s="131">
        <v>1</v>
      </c>
      <c r="F152" s="158">
        <v>0</v>
      </c>
      <c r="G152" s="90">
        <f t="shared" si="16"/>
        <v>0</v>
      </c>
      <c r="H152" s="91"/>
    </row>
    <row r="153" spans="1:8" ht="72" x14ac:dyDescent="0.25">
      <c r="A153" s="61"/>
      <c r="B153" s="22" t="s">
        <v>1184</v>
      </c>
      <c r="C153" s="112" t="s">
        <v>606</v>
      </c>
      <c r="D153" s="151" t="s">
        <v>291</v>
      </c>
      <c r="E153" s="131">
        <v>8</v>
      </c>
      <c r="F153" s="158">
        <v>0</v>
      </c>
      <c r="G153" s="90">
        <f t="shared" si="16"/>
        <v>0</v>
      </c>
      <c r="H153" s="91"/>
    </row>
    <row r="154" spans="1:8" ht="48" x14ac:dyDescent="0.25">
      <c r="A154" s="61"/>
      <c r="B154" s="22" t="s">
        <v>1185</v>
      </c>
      <c r="C154" s="112" t="s">
        <v>607</v>
      </c>
      <c r="D154" s="151" t="s">
        <v>291</v>
      </c>
      <c r="E154" s="131">
        <v>10</v>
      </c>
      <c r="F154" s="158">
        <v>0</v>
      </c>
      <c r="G154" s="90">
        <f t="shared" si="16"/>
        <v>0</v>
      </c>
      <c r="H154" s="91"/>
    </row>
    <row r="155" spans="1:8" ht="24" x14ac:dyDescent="0.25">
      <c r="A155" s="61"/>
      <c r="B155" s="22" t="s">
        <v>1186</v>
      </c>
      <c r="C155" s="112" t="s">
        <v>608</v>
      </c>
      <c r="D155" s="151" t="s">
        <v>292</v>
      </c>
      <c r="E155" s="131">
        <v>10</v>
      </c>
      <c r="F155" s="158">
        <v>0</v>
      </c>
      <c r="G155" s="90">
        <f t="shared" si="16"/>
        <v>0</v>
      </c>
      <c r="H155" s="91"/>
    </row>
    <row r="156" spans="1:8" x14ac:dyDescent="0.25">
      <c r="A156" s="62"/>
      <c r="B156" s="27">
        <v>11.18</v>
      </c>
      <c r="C156" s="114" t="s">
        <v>190</v>
      </c>
      <c r="D156" s="114"/>
      <c r="E156" s="125"/>
      <c r="F156" s="14"/>
      <c r="G156" s="88"/>
      <c r="H156" s="89"/>
    </row>
    <row r="157" spans="1:8" ht="89.25" customHeight="1" x14ac:dyDescent="0.25">
      <c r="A157" s="65"/>
      <c r="B157" s="29"/>
      <c r="C157" s="146" t="s">
        <v>610</v>
      </c>
      <c r="D157" s="146"/>
      <c r="E157" s="133"/>
      <c r="F157" s="26"/>
      <c r="G157" s="98"/>
      <c r="H157" s="99"/>
    </row>
    <row r="158" spans="1:8" x14ac:dyDescent="0.25">
      <c r="A158" s="65"/>
      <c r="B158" s="29"/>
      <c r="C158" s="146" t="s">
        <v>191</v>
      </c>
      <c r="D158" s="152"/>
      <c r="E158" s="127"/>
      <c r="F158" s="26"/>
      <c r="G158" s="98"/>
      <c r="H158" s="89">
        <f>+G159+G160+G161+G162+G163+G164+G165+G166+G167+G168+G169</f>
        <v>0</v>
      </c>
    </row>
    <row r="159" spans="1:8" x14ac:dyDescent="0.25">
      <c r="A159" s="61"/>
      <c r="B159" s="22" t="s">
        <v>1187</v>
      </c>
      <c r="C159" s="112" t="s">
        <v>611</v>
      </c>
      <c r="D159" s="151" t="s">
        <v>291</v>
      </c>
      <c r="E159" s="130">
        <v>31</v>
      </c>
      <c r="F159" s="158">
        <v>0</v>
      </c>
      <c r="G159" s="90">
        <f t="shared" ref="G159:G169" si="17">ROUND(E159*F159,0)</f>
        <v>0</v>
      </c>
      <c r="H159" s="91"/>
    </row>
    <row r="160" spans="1:8" x14ac:dyDescent="0.25">
      <c r="A160" s="61"/>
      <c r="B160" s="22" t="s">
        <v>1188</v>
      </c>
      <c r="C160" s="112" t="s">
        <v>612</v>
      </c>
      <c r="D160" s="151" t="s">
        <v>291</v>
      </c>
      <c r="E160" s="130">
        <v>17</v>
      </c>
      <c r="F160" s="158">
        <v>0</v>
      </c>
      <c r="G160" s="90">
        <f t="shared" si="17"/>
        <v>0</v>
      </c>
      <c r="H160" s="91"/>
    </row>
    <row r="161" spans="1:8" x14ac:dyDescent="0.25">
      <c r="A161" s="61"/>
      <c r="B161" s="22" t="s">
        <v>1189</v>
      </c>
      <c r="C161" s="112" t="s">
        <v>613</v>
      </c>
      <c r="D161" s="151" t="s">
        <v>291</v>
      </c>
      <c r="E161" s="130">
        <v>3</v>
      </c>
      <c r="F161" s="158">
        <v>0</v>
      </c>
      <c r="G161" s="90">
        <f t="shared" si="17"/>
        <v>0</v>
      </c>
      <c r="H161" s="91"/>
    </row>
    <row r="162" spans="1:8" ht="24" x14ac:dyDescent="0.25">
      <c r="A162" s="61"/>
      <c r="B162" s="22" t="s">
        <v>1190</v>
      </c>
      <c r="C162" s="112" t="s">
        <v>614</v>
      </c>
      <c r="D162" s="151" t="s">
        <v>291</v>
      </c>
      <c r="E162" s="130">
        <v>16</v>
      </c>
      <c r="F162" s="158">
        <v>0</v>
      </c>
      <c r="G162" s="90">
        <f t="shared" si="17"/>
        <v>0</v>
      </c>
      <c r="H162" s="91"/>
    </row>
    <row r="163" spans="1:8" ht="24" x14ac:dyDescent="0.25">
      <c r="A163" s="61"/>
      <c r="B163" s="22" t="s">
        <v>1191</v>
      </c>
      <c r="C163" s="112" t="s">
        <v>615</v>
      </c>
      <c r="D163" s="151" t="s">
        <v>291</v>
      </c>
      <c r="E163" s="130">
        <v>15</v>
      </c>
      <c r="F163" s="158">
        <v>0</v>
      </c>
      <c r="G163" s="90">
        <f t="shared" si="17"/>
        <v>0</v>
      </c>
      <c r="H163" s="91"/>
    </row>
    <row r="164" spans="1:8" ht="24" x14ac:dyDescent="0.25">
      <c r="A164" s="61"/>
      <c r="B164" s="22" t="s">
        <v>1192</v>
      </c>
      <c r="C164" s="112" t="s">
        <v>616</v>
      </c>
      <c r="D164" s="151" t="s">
        <v>291</v>
      </c>
      <c r="E164" s="130">
        <v>1</v>
      </c>
      <c r="F164" s="158">
        <v>0</v>
      </c>
      <c r="G164" s="90">
        <f t="shared" si="17"/>
        <v>0</v>
      </c>
      <c r="H164" s="91"/>
    </row>
    <row r="165" spans="1:8" ht="24" x14ac:dyDescent="0.25">
      <c r="A165" s="61"/>
      <c r="B165" s="22" t="s">
        <v>1193</v>
      </c>
      <c r="C165" s="112" t="s">
        <v>617</v>
      </c>
      <c r="D165" s="151" t="s">
        <v>291</v>
      </c>
      <c r="E165" s="130">
        <v>3</v>
      </c>
      <c r="F165" s="158">
        <v>0</v>
      </c>
      <c r="G165" s="90">
        <f t="shared" si="17"/>
        <v>0</v>
      </c>
      <c r="H165" s="91"/>
    </row>
    <row r="166" spans="1:8" x14ac:dyDescent="0.25">
      <c r="A166" s="61"/>
      <c r="B166" s="22" t="s">
        <v>1194</v>
      </c>
      <c r="C166" s="112" t="s">
        <v>618</v>
      </c>
      <c r="D166" s="151" t="s">
        <v>291</v>
      </c>
      <c r="E166" s="130">
        <v>31</v>
      </c>
      <c r="F166" s="158">
        <v>0</v>
      </c>
      <c r="G166" s="90">
        <f t="shared" si="17"/>
        <v>0</v>
      </c>
      <c r="H166" s="91"/>
    </row>
    <row r="167" spans="1:8" x14ac:dyDescent="0.25">
      <c r="A167" s="61"/>
      <c r="B167" s="22" t="s">
        <v>1195</v>
      </c>
      <c r="C167" s="112" t="s">
        <v>619</v>
      </c>
      <c r="D167" s="151" t="s">
        <v>291</v>
      </c>
      <c r="E167" s="130">
        <v>17</v>
      </c>
      <c r="F167" s="158">
        <v>0</v>
      </c>
      <c r="G167" s="90">
        <f t="shared" si="17"/>
        <v>0</v>
      </c>
      <c r="H167" s="91"/>
    </row>
    <row r="168" spans="1:8" x14ac:dyDescent="0.25">
      <c r="A168" s="61"/>
      <c r="B168" s="22" t="s">
        <v>1196</v>
      </c>
      <c r="C168" s="112" t="s">
        <v>620</v>
      </c>
      <c r="D168" s="151" t="s">
        <v>291</v>
      </c>
      <c r="E168" s="130">
        <v>3</v>
      </c>
      <c r="F168" s="158">
        <v>0</v>
      </c>
      <c r="G168" s="90">
        <f t="shared" si="17"/>
        <v>0</v>
      </c>
      <c r="H168" s="91"/>
    </row>
    <row r="169" spans="1:8" x14ac:dyDescent="0.25">
      <c r="A169" s="61"/>
      <c r="B169" s="22" t="s">
        <v>1197</v>
      </c>
      <c r="C169" s="112" t="s">
        <v>621</v>
      </c>
      <c r="D169" s="151" t="s">
        <v>291</v>
      </c>
      <c r="E169" s="130">
        <v>15</v>
      </c>
      <c r="F169" s="158">
        <v>0</v>
      </c>
      <c r="G169" s="90">
        <f t="shared" si="17"/>
        <v>0</v>
      </c>
      <c r="H169" s="91"/>
    </row>
    <row r="170" spans="1:8" x14ac:dyDescent="0.25">
      <c r="A170" s="65"/>
      <c r="B170" s="29"/>
      <c r="C170" s="146" t="s">
        <v>192</v>
      </c>
      <c r="D170" s="152"/>
      <c r="E170" s="127"/>
      <c r="F170" s="26"/>
      <c r="G170" s="98"/>
      <c r="H170" s="99"/>
    </row>
    <row r="171" spans="1:8" x14ac:dyDescent="0.25">
      <c r="A171" s="65"/>
      <c r="B171" s="27">
        <v>11.19</v>
      </c>
      <c r="C171" s="146" t="s">
        <v>193</v>
      </c>
      <c r="D171" s="152"/>
      <c r="E171" s="127"/>
      <c r="F171" s="26"/>
      <c r="G171" s="98"/>
      <c r="H171" s="99">
        <f>+G172+G173+G174</f>
        <v>0</v>
      </c>
    </row>
    <row r="172" spans="1:8" ht="24" x14ac:dyDescent="0.25">
      <c r="A172" s="61"/>
      <c r="B172" s="22" t="s">
        <v>1198</v>
      </c>
      <c r="C172" s="112" t="s">
        <v>622</v>
      </c>
      <c r="D172" s="151" t="s">
        <v>291</v>
      </c>
      <c r="E172" s="130">
        <v>2</v>
      </c>
      <c r="F172" s="158">
        <v>0</v>
      </c>
      <c r="G172" s="90">
        <f t="shared" ref="G172:G174" si="18">ROUND(E172*F172,0)</f>
        <v>0</v>
      </c>
      <c r="H172" s="91"/>
    </row>
    <row r="173" spans="1:8" x14ac:dyDescent="0.25">
      <c r="A173" s="61"/>
      <c r="B173" s="22" t="s">
        <v>1199</v>
      </c>
      <c r="C173" s="112" t="s">
        <v>623</v>
      </c>
      <c r="D173" s="151" t="s">
        <v>291</v>
      </c>
      <c r="E173" s="130">
        <v>1</v>
      </c>
      <c r="F173" s="158">
        <v>0</v>
      </c>
      <c r="G173" s="90">
        <f t="shared" si="18"/>
        <v>0</v>
      </c>
      <c r="H173" s="91"/>
    </row>
    <row r="174" spans="1:8" ht="24" x14ac:dyDescent="0.25">
      <c r="A174" s="61"/>
      <c r="B174" s="22" t="s">
        <v>1200</v>
      </c>
      <c r="C174" s="112" t="s">
        <v>624</v>
      </c>
      <c r="D174" s="151" t="s">
        <v>291</v>
      </c>
      <c r="E174" s="130">
        <v>4</v>
      </c>
      <c r="F174" s="158">
        <v>0</v>
      </c>
      <c r="G174" s="90">
        <f t="shared" si="18"/>
        <v>0</v>
      </c>
      <c r="H174" s="91"/>
    </row>
    <row r="175" spans="1:8" x14ac:dyDescent="0.25">
      <c r="A175" s="65"/>
      <c r="B175" s="27">
        <v>11.2</v>
      </c>
      <c r="C175" s="146" t="s">
        <v>625</v>
      </c>
      <c r="D175" s="152"/>
      <c r="E175" s="127"/>
      <c r="F175" s="26"/>
      <c r="G175" s="98"/>
      <c r="H175" s="99">
        <f>+G176+G177+G178</f>
        <v>0</v>
      </c>
    </row>
    <row r="176" spans="1:8" x14ac:dyDescent="0.25">
      <c r="A176" s="61"/>
      <c r="B176" s="22" t="s">
        <v>1201</v>
      </c>
      <c r="C176" s="112" t="s">
        <v>626</v>
      </c>
      <c r="D176" s="151" t="s">
        <v>291</v>
      </c>
      <c r="E176" s="130">
        <v>1</v>
      </c>
      <c r="F176" s="158">
        <v>0</v>
      </c>
      <c r="G176" s="90">
        <f t="shared" ref="G176:G178" si="19">ROUND(E176*F176,0)</f>
        <v>0</v>
      </c>
      <c r="H176" s="91"/>
    </row>
    <row r="177" spans="1:8" x14ac:dyDescent="0.25">
      <c r="A177" s="61"/>
      <c r="B177" s="22" t="s">
        <v>1202</v>
      </c>
      <c r="C177" s="112" t="s">
        <v>627</v>
      </c>
      <c r="D177" s="151" t="s">
        <v>291</v>
      </c>
      <c r="E177" s="130">
        <v>49</v>
      </c>
      <c r="F177" s="158">
        <v>0</v>
      </c>
      <c r="G177" s="90">
        <f t="shared" si="19"/>
        <v>0</v>
      </c>
      <c r="H177" s="91"/>
    </row>
    <row r="178" spans="1:8" x14ac:dyDescent="0.25">
      <c r="A178" s="61"/>
      <c r="B178" s="22" t="s">
        <v>1203</v>
      </c>
      <c r="C178" s="112" t="s">
        <v>628</v>
      </c>
      <c r="D178" s="151" t="s">
        <v>291</v>
      </c>
      <c r="E178" s="130">
        <v>49</v>
      </c>
      <c r="F178" s="158">
        <v>0</v>
      </c>
      <c r="G178" s="90">
        <f t="shared" si="19"/>
        <v>0</v>
      </c>
      <c r="H178" s="91"/>
    </row>
    <row r="179" spans="1:8" ht="15" customHeight="1" x14ac:dyDescent="0.25">
      <c r="A179" s="65"/>
      <c r="B179" s="27">
        <v>11.21</v>
      </c>
      <c r="C179" s="146" t="s">
        <v>194</v>
      </c>
      <c r="D179" s="152"/>
      <c r="E179" s="127"/>
      <c r="F179" s="26"/>
      <c r="G179" s="98"/>
      <c r="H179" s="99">
        <f>+G180+G181+G182+G183+G184+G185+G186</f>
        <v>0</v>
      </c>
    </row>
    <row r="180" spans="1:8" ht="15" customHeight="1" x14ac:dyDescent="0.25">
      <c r="A180" s="61"/>
      <c r="B180" s="22" t="s">
        <v>1204</v>
      </c>
      <c r="C180" s="112" t="s">
        <v>626</v>
      </c>
      <c r="D180" s="151" t="s">
        <v>291</v>
      </c>
      <c r="E180" s="130">
        <v>1</v>
      </c>
      <c r="F180" s="158">
        <v>0</v>
      </c>
      <c r="G180" s="90">
        <f t="shared" ref="G180:G186" si="20">ROUND(E180*F180,0)</f>
        <v>0</v>
      </c>
      <c r="H180" s="91"/>
    </row>
    <row r="181" spans="1:8" ht="15" customHeight="1" x14ac:dyDescent="0.25">
      <c r="A181" s="61"/>
      <c r="B181" s="22" t="s">
        <v>1205</v>
      </c>
      <c r="C181" s="112" t="s">
        <v>627</v>
      </c>
      <c r="D181" s="151" t="s">
        <v>291</v>
      </c>
      <c r="E181" s="130">
        <v>17</v>
      </c>
      <c r="F181" s="158">
        <v>0</v>
      </c>
      <c r="G181" s="90">
        <f t="shared" si="20"/>
        <v>0</v>
      </c>
      <c r="H181" s="91"/>
    </row>
    <row r="182" spans="1:8" ht="15" customHeight="1" x14ac:dyDescent="0.25">
      <c r="A182" s="61"/>
      <c r="B182" s="22" t="s">
        <v>1206</v>
      </c>
      <c r="C182" s="112" t="s">
        <v>629</v>
      </c>
      <c r="D182" s="151" t="s">
        <v>291</v>
      </c>
      <c r="E182" s="130">
        <v>17</v>
      </c>
      <c r="F182" s="158">
        <v>0</v>
      </c>
      <c r="G182" s="90">
        <f t="shared" si="20"/>
        <v>0</v>
      </c>
      <c r="H182" s="91"/>
    </row>
    <row r="183" spans="1:8" ht="15" customHeight="1" x14ac:dyDescent="0.25">
      <c r="A183" s="61"/>
      <c r="B183" s="22" t="s">
        <v>1207</v>
      </c>
      <c r="C183" s="112" t="s">
        <v>630</v>
      </c>
      <c r="D183" s="151" t="s">
        <v>292</v>
      </c>
      <c r="E183" s="136">
        <v>1300</v>
      </c>
      <c r="F183" s="158">
        <v>0</v>
      </c>
      <c r="G183" s="90">
        <f t="shared" si="20"/>
        <v>0</v>
      </c>
      <c r="H183" s="91"/>
    </row>
    <row r="184" spans="1:8" ht="15" customHeight="1" x14ac:dyDescent="0.25">
      <c r="A184" s="61"/>
      <c r="B184" s="22" t="s">
        <v>1208</v>
      </c>
      <c r="C184" s="112" t="s">
        <v>631</v>
      </c>
      <c r="D184" s="151" t="s">
        <v>291</v>
      </c>
      <c r="E184" s="132">
        <v>1</v>
      </c>
      <c r="F184" s="158">
        <v>0</v>
      </c>
      <c r="G184" s="90">
        <f t="shared" si="20"/>
        <v>0</v>
      </c>
      <c r="H184" s="91"/>
    </row>
    <row r="185" spans="1:8" ht="15" customHeight="1" x14ac:dyDescent="0.25">
      <c r="A185" s="61"/>
      <c r="B185" s="22" t="s">
        <v>1209</v>
      </c>
      <c r="C185" s="112" t="s">
        <v>632</v>
      </c>
      <c r="D185" s="151" t="s">
        <v>291</v>
      </c>
      <c r="E185" s="137">
        <v>66</v>
      </c>
      <c r="F185" s="158">
        <v>0</v>
      </c>
      <c r="G185" s="90">
        <f t="shared" si="20"/>
        <v>0</v>
      </c>
      <c r="H185" s="91"/>
    </row>
    <row r="186" spans="1:8" ht="24" x14ac:dyDescent="0.25">
      <c r="A186" s="61"/>
      <c r="B186" s="22" t="s">
        <v>1210</v>
      </c>
      <c r="C186" s="112" t="s">
        <v>633</v>
      </c>
      <c r="D186" s="151" t="s">
        <v>291</v>
      </c>
      <c r="E186" s="137">
        <v>2</v>
      </c>
      <c r="F186" s="158">
        <v>0</v>
      </c>
      <c r="G186" s="90">
        <f t="shared" si="20"/>
        <v>0</v>
      </c>
      <c r="H186" s="91"/>
    </row>
    <row r="187" spans="1:8" x14ac:dyDescent="0.25">
      <c r="A187" s="62"/>
      <c r="B187" s="27">
        <v>11.22</v>
      </c>
      <c r="C187" s="114" t="s">
        <v>788</v>
      </c>
      <c r="D187" s="114"/>
      <c r="E187" s="125"/>
      <c r="F187" s="14"/>
      <c r="G187" s="88"/>
      <c r="H187" s="89">
        <f>SUM(G188:G194)</f>
        <v>0</v>
      </c>
    </row>
    <row r="188" spans="1:8" ht="36" x14ac:dyDescent="0.25">
      <c r="A188" s="61"/>
      <c r="B188" s="22" t="s">
        <v>1211</v>
      </c>
      <c r="C188" s="112" t="s">
        <v>634</v>
      </c>
      <c r="D188" s="151" t="s">
        <v>291</v>
      </c>
      <c r="E188" s="138">
        <v>12</v>
      </c>
      <c r="F188" s="158">
        <v>0</v>
      </c>
      <c r="G188" s="90">
        <f t="shared" ref="G188:G194" si="21">ROUND(E188*F188,0)</f>
        <v>0</v>
      </c>
      <c r="H188" s="91"/>
    </row>
    <row r="189" spans="1:8" ht="24" x14ac:dyDescent="0.25">
      <c r="A189" s="61"/>
      <c r="B189" s="22" t="s">
        <v>1212</v>
      </c>
      <c r="C189" s="112" t="s">
        <v>635</v>
      </c>
      <c r="D189" s="151" t="s">
        <v>291</v>
      </c>
      <c r="E189" s="138">
        <v>2</v>
      </c>
      <c r="F189" s="158">
        <v>0</v>
      </c>
      <c r="G189" s="90">
        <f t="shared" si="21"/>
        <v>0</v>
      </c>
      <c r="H189" s="91"/>
    </row>
    <row r="190" spans="1:8" ht="36" x14ac:dyDescent="0.25">
      <c r="A190" s="61"/>
      <c r="B190" s="22" t="s">
        <v>1213</v>
      </c>
      <c r="C190" s="112" t="s">
        <v>636</v>
      </c>
      <c r="D190" s="151" t="s">
        <v>291</v>
      </c>
      <c r="E190" s="138">
        <v>1</v>
      </c>
      <c r="F190" s="158">
        <v>0</v>
      </c>
      <c r="G190" s="90">
        <f t="shared" si="21"/>
        <v>0</v>
      </c>
      <c r="H190" s="91"/>
    </row>
    <row r="191" spans="1:8" ht="24" x14ac:dyDescent="0.25">
      <c r="A191" s="61"/>
      <c r="B191" s="22" t="s">
        <v>1214</v>
      </c>
      <c r="C191" s="112" t="s">
        <v>637</v>
      </c>
      <c r="D191" s="151" t="s">
        <v>291</v>
      </c>
      <c r="E191" s="138">
        <v>1</v>
      </c>
      <c r="F191" s="158">
        <v>0</v>
      </c>
      <c r="G191" s="90">
        <f t="shared" si="21"/>
        <v>0</v>
      </c>
      <c r="H191" s="91"/>
    </row>
    <row r="192" spans="1:8" ht="24" x14ac:dyDescent="0.25">
      <c r="A192" s="61"/>
      <c r="B192" s="22" t="s">
        <v>1215</v>
      </c>
      <c r="C192" s="112" t="s">
        <v>638</v>
      </c>
      <c r="D192" s="151" t="s">
        <v>291</v>
      </c>
      <c r="E192" s="138">
        <v>1</v>
      </c>
      <c r="F192" s="158">
        <v>0</v>
      </c>
      <c r="G192" s="90">
        <f t="shared" si="21"/>
        <v>0</v>
      </c>
      <c r="H192" s="91"/>
    </row>
    <row r="193" spans="1:8" ht="24" x14ac:dyDescent="0.25">
      <c r="A193" s="61"/>
      <c r="B193" s="22" t="s">
        <v>1216</v>
      </c>
      <c r="C193" s="112" t="s">
        <v>639</v>
      </c>
      <c r="D193" s="151" t="s">
        <v>291</v>
      </c>
      <c r="E193" s="138">
        <v>1</v>
      </c>
      <c r="F193" s="158">
        <v>0</v>
      </c>
      <c r="G193" s="90">
        <f t="shared" si="21"/>
        <v>0</v>
      </c>
      <c r="H193" s="91"/>
    </row>
    <row r="194" spans="1:8" ht="48" x14ac:dyDescent="0.25">
      <c r="A194" s="61"/>
      <c r="B194" s="22" t="s">
        <v>1217</v>
      </c>
      <c r="C194" s="112" t="s">
        <v>640</v>
      </c>
      <c r="D194" s="151" t="s">
        <v>291</v>
      </c>
      <c r="E194" s="138">
        <v>1</v>
      </c>
      <c r="F194" s="158">
        <v>0</v>
      </c>
      <c r="G194" s="90">
        <f t="shared" si="21"/>
        <v>0</v>
      </c>
      <c r="H194" s="91"/>
    </row>
    <row r="195" spans="1:8" x14ac:dyDescent="0.25">
      <c r="A195" s="62"/>
      <c r="B195" s="27">
        <v>11.23</v>
      </c>
      <c r="C195" s="114" t="s">
        <v>195</v>
      </c>
      <c r="D195" s="114"/>
      <c r="E195" s="125"/>
      <c r="F195" s="14"/>
      <c r="G195" s="88"/>
      <c r="H195" s="89">
        <f>SUM(G196:G203)</f>
        <v>0</v>
      </c>
    </row>
    <row r="196" spans="1:8" ht="24" x14ac:dyDescent="0.25">
      <c r="A196" s="61"/>
      <c r="B196" s="22" t="s">
        <v>1218</v>
      </c>
      <c r="C196" s="112" t="s">
        <v>641</v>
      </c>
      <c r="D196" s="151" t="s">
        <v>291</v>
      </c>
      <c r="E196" s="138">
        <v>33</v>
      </c>
      <c r="F196" s="158">
        <v>0</v>
      </c>
      <c r="G196" s="90">
        <f t="shared" ref="G196:G203" si="22">ROUND(E196*F196,0)</f>
        <v>0</v>
      </c>
      <c r="H196" s="91"/>
    </row>
    <row r="197" spans="1:8" ht="24" x14ac:dyDescent="0.25">
      <c r="A197" s="61"/>
      <c r="B197" s="22" t="s">
        <v>1219</v>
      </c>
      <c r="C197" s="112" t="s">
        <v>642</v>
      </c>
      <c r="D197" s="151" t="s">
        <v>291</v>
      </c>
      <c r="E197" s="138">
        <v>1</v>
      </c>
      <c r="F197" s="158">
        <v>0</v>
      </c>
      <c r="G197" s="90">
        <f t="shared" si="22"/>
        <v>0</v>
      </c>
      <c r="H197" s="91"/>
    </row>
    <row r="198" spans="1:8" ht="24" x14ac:dyDescent="0.25">
      <c r="A198" s="61"/>
      <c r="B198" s="22" t="s">
        <v>1220</v>
      </c>
      <c r="C198" s="112" t="s">
        <v>643</v>
      </c>
      <c r="D198" s="151" t="s">
        <v>291</v>
      </c>
      <c r="E198" s="138">
        <v>2</v>
      </c>
      <c r="F198" s="158">
        <v>0</v>
      </c>
      <c r="G198" s="90">
        <f t="shared" si="22"/>
        <v>0</v>
      </c>
      <c r="H198" s="91"/>
    </row>
    <row r="199" spans="1:8" ht="36" x14ac:dyDescent="0.25">
      <c r="A199" s="61"/>
      <c r="B199" s="22" t="s">
        <v>1221</v>
      </c>
      <c r="C199" s="112" t="s">
        <v>644</v>
      </c>
      <c r="D199" s="151" t="s">
        <v>291</v>
      </c>
      <c r="E199" s="138">
        <v>2</v>
      </c>
      <c r="F199" s="158">
        <v>0</v>
      </c>
      <c r="G199" s="90">
        <f t="shared" si="22"/>
        <v>0</v>
      </c>
      <c r="H199" s="91"/>
    </row>
    <row r="200" spans="1:8" ht="24" x14ac:dyDescent="0.25">
      <c r="A200" s="61"/>
      <c r="B200" s="22" t="s">
        <v>1222</v>
      </c>
      <c r="C200" s="112" t="s">
        <v>645</v>
      </c>
      <c r="D200" s="151" t="s">
        <v>291</v>
      </c>
      <c r="E200" s="138">
        <v>3</v>
      </c>
      <c r="F200" s="158">
        <v>0</v>
      </c>
      <c r="G200" s="90">
        <f t="shared" si="22"/>
        <v>0</v>
      </c>
      <c r="H200" s="91"/>
    </row>
    <row r="201" spans="1:8" ht="24" x14ac:dyDescent="0.25">
      <c r="A201" s="61"/>
      <c r="B201" s="22" t="s">
        <v>1223</v>
      </c>
      <c r="C201" s="112" t="s">
        <v>646</v>
      </c>
      <c r="D201" s="151" t="s">
        <v>291</v>
      </c>
      <c r="E201" s="138">
        <v>1</v>
      </c>
      <c r="F201" s="158">
        <v>0</v>
      </c>
      <c r="G201" s="90">
        <f t="shared" si="22"/>
        <v>0</v>
      </c>
      <c r="H201" s="91"/>
    </row>
    <row r="202" spans="1:8" ht="24" x14ac:dyDescent="0.25">
      <c r="A202" s="61"/>
      <c r="B202" s="22" t="s">
        <v>1224</v>
      </c>
      <c r="C202" s="112" t="s">
        <v>647</v>
      </c>
      <c r="D202" s="151" t="s">
        <v>291</v>
      </c>
      <c r="E202" s="138">
        <v>1</v>
      </c>
      <c r="F202" s="158">
        <v>0</v>
      </c>
      <c r="G202" s="90">
        <f t="shared" si="22"/>
        <v>0</v>
      </c>
      <c r="H202" s="91"/>
    </row>
    <row r="203" spans="1:8" ht="24" x14ac:dyDescent="0.25">
      <c r="A203" s="61"/>
      <c r="B203" s="22" t="s">
        <v>1225</v>
      </c>
      <c r="C203" s="112" t="s">
        <v>648</v>
      </c>
      <c r="D203" s="151" t="s">
        <v>291</v>
      </c>
      <c r="E203" s="138">
        <v>1</v>
      </c>
      <c r="F203" s="158">
        <v>0</v>
      </c>
      <c r="G203" s="90">
        <f t="shared" si="22"/>
        <v>0</v>
      </c>
      <c r="H203" s="91"/>
    </row>
    <row r="204" spans="1:8" x14ac:dyDescent="0.25">
      <c r="A204" s="62"/>
      <c r="B204" s="27">
        <v>11.24</v>
      </c>
      <c r="C204" s="114" t="s">
        <v>196</v>
      </c>
      <c r="D204" s="114"/>
      <c r="E204" s="125"/>
      <c r="F204" s="14"/>
      <c r="G204" s="88"/>
      <c r="H204" s="89">
        <f>+G205+G206+G207+G208+G209+G210+G211+G212+G213+G214+G215+G216+G217</f>
        <v>0</v>
      </c>
    </row>
    <row r="205" spans="1:8" ht="24" x14ac:dyDescent="0.25">
      <c r="A205" s="61"/>
      <c r="B205" s="22" t="s">
        <v>1226</v>
      </c>
      <c r="C205" s="112" t="s">
        <v>649</v>
      </c>
      <c r="D205" s="151" t="s">
        <v>291</v>
      </c>
      <c r="E205" s="138">
        <v>1</v>
      </c>
      <c r="F205" s="158">
        <v>0</v>
      </c>
      <c r="G205" s="90">
        <f t="shared" ref="G205:G233" si="23">ROUND(E205*F205,0)</f>
        <v>0</v>
      </c>
      <c r="H205" s="91"/>
    </row>
    <row r="206" spans="1:8" ht="24" x14ac:dyDescent="0.25">
      <c r="A206" s="61"/>
      <c r="B206" s="22" t="s">
        <v>1227</v>
      </c>
      <c r="C206" s="112" t="s">
        <v>650</v>
      </c>
      <c r="D206" s="151" t="s">
        <v>291</v>
      </c>
      <c r="E206" s="138">
        <v>1</v>
      </c>
      <c r="F206" s="158">
        <v>0</v>
      </c>
      <c r="G206" s="90">
        <f t="shared" si="23"/>
        <v>0</v>
      </c>
      <c r="H206" s="91"/>
    </row>
    <row r="207" spans="1:8" ht="24" x14ac:dyDescent="0.25">
      <c r="A207" s="61"/>
      <c r="B207" s="22" t="s">
        <v>1228</v>
      </c>
      <c r="C207" s="112" t="s">
        <v>651</v>
      </c>
      <c r="D207" s="151" t="s">
        <v>291</v>
      </c>
      <c r="E207" s="138">
        <v>26</v>
      </c>
      <c r="F207" s="158">
        <v>0</v>
      </c>
      <c r="G207" s="90">
        <f t="shared" si="23"/>
        <v>0</v>
      </c>
      <c r="H207" s="91"/>
    </row>
    <row r="208" spans="1:8" ht="24" x14ac:dyDescent="0.25">
      <c r="A208" s="61"/>
      <c r="B208" s="22" t="s">
        <v>1229</v>
      </c>
      <c r="C208" s="112" t="s">
        <v>652</v>
      </c>
      <c r="D208" s="151" t="s">
        <v>291</v>
      </c>
      <c r="E208" s="138">
        <v>1</v>
      </c>
      <c r="F208" s="158">
        <v>0</v>
      </c>
      <c r="G208" s="90">
        <f t="shared" si="23"/>
        <v>0</v>
      </c>
      <c r="H208" s="91"/>
    </row>
    <row r="209" spans="1:8" x14ac:dyDescent="0.25">
      <c r="A209" s="61"/>
      <c r="B209" s="22" t="s">
        <v>1230</v>
      </c>
      <c r="C209" s="112" t="s">
        <v>653</v>
      </c>
      <c r="D209" s="151" t="s">
        <v>291</v>
      </c>
      <c r="E209" s="138">
        <v>1</v>
      </c>
      <c r="F209" s="158">
        <v>0</v>
      </c>
      <c r="G209" s="90">
        <f t="shared" si="23"/>
        <v>0</v>
      </c>
      <c r="H209" s="91"/>
    </row>
    <row r="210" spans="1:8" x14ac:dyDescent="0.25">
      <c r="A210" s="61"/>
      <c r="B210" s="22" t="s">
        <v>1231</v>
      </c>
      <c r="C210" s="112" t="s">
        <v>654</v>
      </c>
      <c r="D210" s="151" t="s">
        <v>291</v>
      </c>
      <c r="E210" s="138">
        <v>1</v>
      </c>
      <c r="F210" s="158">
        <v>0</v>
      </c>
      <c r="G210" s="90">
        <f t="shared" si="23"/>
        <v>0</v>
      </c>
      <c r="H210" s="91"/>
    </row>
    <row r="211" spans="1:8" x14ac:dyDescent="0.25">
      <c r="A211" s="61"/>
      <c r="B211" s="22" t="s">
        <v>1232</v>
      </c>
      <c r="C211" s="112" t="s">
        <v>655</v>
      </c>
      <c r="D211" s="151" t="s">
        <v>291</v>
      </c>
      <c r="E211" s="138">
        <v>1</v>
      </c>
      <c r="F211" s="158">
        <v>0</v>
      </c>
      <c r="G211" s="90">
        <f t="shared" si="23"/>
        <v>0</v>
      </c>
      <c r="H211" s="91"/>
    </row>
    <row r="212" spans="1:8" ht="24" x14ac:dyDescent="0.25">
      <c r="A212" s="61"/>
      <c r="B212" s="22" t="s">
        <v>1233</v>
      </c>
      <c r="C212" s="112" t="s">
        <v>656</v>
      </c>
      <c r="D212" s="151" t="s">
        <v>291</v>
      </c>
      <c r="E212" s="138">
        <v>1</v>
      </c>
      <c r="F212" s="158">
        <v>0</v>
      </c>
      <c r="G212" s="90">
        <f t="shared" si="23"/>
        <v>0</v>
      </c>
      <c r="H212" s="91"/>
    </row>
    <row r="213" spans="1:8" ht="24" x14ac:dyDescent="0.25">
      <c r="A213" s="61"/>
      <c r="B213" s="22" t="s">
        <v>1234</v>
      </c>
      <c r="C213" s="112" t="s">
        <v>657</v>
      </c>
      <c r="D213" s="151" t="s">
        <v>291</v>
      </c>
      <c r="E213" s="138">
        <v>1</v>
      </c>
      <c r="F213" s="158">
        <v>0</v>
      </c>
      <c r="G213" s="90">
        <f t="shared" si="23"/>
        <v>0</v>
      </c>
      <c r="H213" s="91"/>
    </row>
    <row r="214" spans="1:8" ht="24" x14ac:dyDescent="0.25">
      <c r="A214" s="61"/>
      <c r="B214" s="22" t="s">
        <v>1235</v>
      </c>
      <c r="C214" s="112" t="s">
        <v>658</v>
      </c>
      <c r="D214" s="151" t="s">
        <v>291</v>
      </c>
      <c r="E214" s="138">
        <v>19</v>
      </c>
      <c r="F214" s="158">
        <v>0</v>
      </c>
      <c r="G214" s="90">
        <f t="shared" si="23"/>
        <v>0</v>
      </c>
      <c r="H214" s="91"/>
    </row>
    <row r="215" spans="1:8" ht="24" x14ac:dyDescent="0.25">
      <c r="A215" s="61"/>
      <c r="B215" s="22" t="s">
        <v>1236</v>
      </c>
      <c r="C215" s="112" t="s">
        <v>659</v>
      </c>
      <c r="D215" s="151" t="s">
        <v>291</v>
      </c>
      <c r="E215" s="138">
        <v>20</v>
      </c>
      <c r="F215" s="158">
        <v>0</v>
      </c>
      <c r="G215" s="90">
        <f t="shared" si="23"/>
        <v>0</v>
      </c>
      <c r="H215" s="91"/>
    </row>
    <row r="216" spans="1:8" ht="24" x14ac:dyDescent="0.25">
      <c r="A216" s="61"/>
      <c r="B216" s="22" t="s">
        <v>1237</v>
      </c>
      <c r="C216" s="112" t="s">
        <v>660</v>
      </c>
      <c r="D216" s="151" t="s">
        <v>291</v>
      </c>
      <c r="E216" s="138">
        <v>1</v>
      </c>
      <c r="F216" s="158">
        <v>0</v>
      </c>
      <c r="G216" s="90">
        <f t="shared" si="23"/>
        <v>0</v>
      </c>
      <c r="H216" s="91"/>
    </row>
    <row r="217" spans="1:8" x14ac:dyDescent="0.25">
      <c r="A217" s="61"/>
      <c r="B217" s="22" t="s">
        <v>1238</v>
      </c>
      <c r="C217" s="112" t="s">
        <v>661</v>
      </c>
      <c r="D217" s="151" t="s">
        <v>291</v>
      </c>
      <c r="E217" s="138">
        <v>1</v>
      </c>
      <c r="F217" s="158">
        <v>0</v>
      </c>
      <c r="G217" s="90">
        <f t="shared" si="23"/>
        <v>0</v>
      </c>
      <c r="H217" s="91"/>
    </row>
    <row r="218" spans="1:8" x14ac:dyDescent="0.25">
      <c r="A218" s="62"/>
      <c r="B218" s="27">
        <v>11.25</v>
      </c>
      <c r="C218" s="114" t="s">
        <v>933</v>
      </c>
      <c r="D218" s="114"/>
      <c r="E218" s="125"/>
      <c r="F218" s="14"/>
      <c r="G218" s="88"/>
      <c r="H218" s="89">
        <f>SUM(G219:G224)</f>
        <v>0</v>
      </c>
    </row>
    <row r="219" spans="1:8" ht="24" x14ac:dyDescent="0.25">
      <c r="A219" s="61"/>
      <c r="B219" s="22" t="s">
        <v>1239</v>
      </c>
      <c r="C219" s="112" t="s">
        <v>934</v>
      </c>
      <c r="D219" s="151" t="s">
        <v>291</v>
      </c>
      <c r="E219" s="138">
        <v>10</v>
      </c>
      <c r="F219" s="158">
        <v>0</v>
      </c>
      <c r="G219" s="90">
        <f t="shared" ref="G219:G224" si="24">ROUND(E219*F219,0)</f>
        <v>0</v>
      </c>
      <c r="H219" s="91"/>
    </row>
    <row r="220" spans="1:8" ht="24" x14ac:dyDescent="0.25">
      <c r="A220" s="61"/>
      <c r="B220" s="22" t="s">
        <v>1240</v>
      </c>
      <c r="C220" s="112" t="s">
        <v>935</v>
      </c>
      <c r="D220" s="151" t="s">
        <v>291</v>
      </c>
      <c r="E220" s="138">
        <v>10</v>
      </c>
      <c r="F220" s="158">
        <v>0</v>
      </c>
      <c r="G220" s="90">
        <f t="shared" si="24"/>
        <v>0</v>
      </c>
      <c r="H220" s="91"/>
    </row>
    <row r="221" spans="1:8" ht="24" x14ac:dyDescent="0.25">
      <c r="A221" s="61"/>
      <c r="B221" s="22" t="s">
        <v>1241</v>
      </c>
      <c r="C221" s="112" t="s">
        <v>936</v>
      </c>
      <c r="D221" s="151" t="s">
        <v>292</v>
      </c>
      <c r="E221" s="138">
        <v>140</v>
      </c>
      <c r="F221" s="158">
        <v>0</v>
      </c>
      <c r="G221" s="90">
        <f t="shared" si="24"/>
        <v>0</v>
      </c>
      <c r="H221" s="91"/>
    </row>
    <row r="222" spans="1:8" ht="36" x14ac:dyDescent="0.25">
      <c r="A222" s="61"/>
      <c r="B222" s="22" t="s">
        <v>1242</v>
      </c>
      <c r="C222" s="112" t="s">
        <v>937</v>
      </c>
      <c r="D222" s="151" t="s">
        <v>291</v>
      </c>
      <c r="E222" s="138">
        <v>10</v>
      </c>
      <c r="F222" s="158">
        <v>0</v>
      </c>
      <c r="G222" s="90">
        <f t="shared" si="24"/>
        <v>0</v>
      </c>
      <c r="H222" s="91"/>
    </row>
    <row r="223" spans="1:8" ht="36" x14ac:dyDescent="0.25">
      <c r="A223" s="63"/>
      <c r="B223" s="22" t="s">
        <v>1243</v>
      </c>
      <c r="C223" s="112" t="s">
        <v>938</v>
      </c>
      <c r="D223" s="156" t="s">
        <v>292</v>
      </c>
      <c r="E223" s="139">
        <v>230</v>
      </c>
      <c r="F223" s="158">
        <v>0</v>
      </c>
      <c r="G223" s="92">
        <f t="shared" si="24"/>
        <v>0</v>
      </c>
      <c r="H223" s="93"/>
    </row>
    <row r="224" spans="1:8" ht="24" x14ac:dyDescent="0.25">
      <c r="A224" s="63"/>
      <c r="B224" s="22" t="s">
        <v>1244</v>
      </c>
      <c r="C224" s="112" t="s">
        <v>939</v>
      </c>
      <c r="D224" s="156" t="s">
        <v>292</v>
      </c>
      <c r="E224" s="139">
        <v>95</v>
      </c>
      <c r="F224" s="158">
        <v>0</v>
      </c>
      <c r="G224" s="92">
        <f t="shared" si="24"/>
        <v>0</v>
      </c>
      <c r="H224" s="93"/>
    </row>
    <row r="225" spans="1:8" x14ac:dyDescent="0.25">
      <c r="A225" s="62"/>
      <c r="B225" s="27">
        <v>11.26</v>
      </c>
      <c r="C225" s="114" t="s">
        <v>197</v>
      </c>
      <c r="D225" s="114"/>
      <c r="E225" s="125"/>
      <c r="F225" s="14"/>
      <c r="G225" s="88"/>
      <c r="H225" s="89">
        <f>SUM(G226:G233)</f>
        <v>0</v>
      </c>
    </row>
    <row r="226" spans="1:8" x14ac:dyDescent="0.25">
      <c r="A226" s="61"/>
      <c r="B226" s="22" t="s">
        <v>1245</v>
      </c>
      <c r="C226" s="112" t="s">
        <v>662</v>
      </c>
      <c r="D226" s="151" t="s">
        <v>292</v>
      </c>
      <c r="E226" s="138">
        <v>224</v>
      </c>
      <c r="F226" s="158">
        <v>0</v>
      </c>
      <c r="G226" s="90">
        <f t="shared" si="23"/>
        <v>0</v>
      </c>
      <c r="H226" s="91"/>
    </row>
    <row r="227" spans="1:8" ht="24" x14ac:dyDescent="0.25">
      <c r="A227" s="61"/>
      <c r="B227" s="22" t="s">
        <v>1246</v>
      </c>
      <c r="C227" s="112" t="s">
        <v>663</v>
      </c>
      <c r="D227" s="151" t="s">
        <v>292</v>
      </c>
      <c r="E227" s="138">
        <v>183</v>
      </c>
      <c r="F227" s="158">
        <v>0</v>
      </c>
      <c r="G227" s="90">
        <f t="shared" si="23"/>
        <v>0</v>
      </c>
      <c r="H227" s="91"/>
    </row>
    <row r="228" spans="1:8" ht="24" x14ac:dyDescent="0.25">
      <c r="A228" s="61"/>
      <c r="B228" s="22" t="s">
        <v>1247</v>
      </c>
      <c r="C228" s="112" t="s">
        <v>664</v>
      </c>
      <c r="D228" s="151" t="s">
        <v>292</v>
      </c>
      <c r="E228" s="138">
        <v>172</v>
      </c>
      <c r="F228" s="158">
        <v>0</v>
      </c>
      <c r="G228" s="90">
        <f t="shared" si="23"/>
        <v>0</v>
      </c>
      <c r="H228" s="91"/>
    </row>
    <row r="229" spans="1:8" ht="24" x14ac:dyDescent="0.25">
      <c r="A229" s="61"/>
      <c r="B229" s="22" t="s">
        <v>1248</v>
      </c>
      <c r="C229" s="112" t="s">
        <v>665</v>
      </c>
      <c r="D229" s="151" t="s">
        <v>292</v>
      </c>
      <c r="E229" s="138">
        <v>20</v>
      </c>
      <c r="F229" s="158">
        <v>0</v>
      </c>
      <c r="G229" s="90">
        <f t="shared" si="23"/>
        <v>0</v>
      </c>
      <c r="H229" s="91"/>
    </row>
    <row r="230" spans="1:8" x14ac:dyDescent="0.25">
      <c r="A230" s="61"/>
      <c r="B230" s="22" t="s">
        <v>1249</v>
      </c>
      <c r="C230" s="112" t="s">
        <v>666</v>
      </c>
      <c r="D230" s="151" t="s">
        <v>292</v>
      </c>
      <c r="E230" s="138">
        <v>579</v>
      </c>
      <c r="F230" s="158">
        <v>0</v>
      </c>
      <c r="G230" s="90">
        <f t="shared" si="23"/>
        <v>0</v>
      </c>
      <c r="H230" s="91"/>
    </row>
    <row r="231" spans="1:8" ht="24" x14ac:dyDescent="0.25">
      <c r="A231" s="63"/>
      <c r="B231" s="22" t="s">
        <v>1250</v>
      </c>
      <c r="C231" s="115" t="s">
        <v>940</v>
      </c>
      <c r="D231" s="156" t="s">
        <v>292</v>
      </c>
      <c r="E231" s="139">
        <v>350</v>
      </c>
      <c r="F231" s="158">
        <v>0</v>
      </c>
      <c r="G231" s="92">
        <f t="shared" si="23"/>
        <v>0</v>
      </c>
      <c r="H231" s="93"/>
    </row>
    <row r="232" spans="1:8" ht="24" x14ac:dyDescent="0.25">
      <c r="A232" s="63"/>
      <c r="B232" s="22" t="s">
        <v>1251</v>
      </c>
      <c r="C232" s="115" t="s">
        <v>941</v>
      </c>
      <c r="D232" s="156" t="s">
        <v>292</v>
      </c>
      <c r="E232" s="139">
        <v>150</v>
      </c>
      <c r="F232" s="158">
        <v>0</v>
      </c>
      <c r="G232" s="92">
        <f t="shared" si="23"/>
        <v>0</v>
      </c>
      <c r="H232" s="93"/>
    </row>
    <row r="233" spans="1:8" ht="15.75" thickBot="1" x14ac:dyDescent="0.3">
      <c r="A233" s="63"/>
      <c r="B233" s="22" t="s">
        <v>1252</v>
      </c>
      <c r="C233" s="115" t="s">
        <v>667</v>
      </c>
      <c r="D233" s="156" t="s">
        <v>291</v>
      </c>
      <c r="E233" s="139">
        <v>1</v>
      </c>
      <c r="F233" s="259">
        <v>0</v>
      </c>
      <c r="G233" s="92">
        <f t="shared" si="23"/>
        <v>0</v>
      </c>
      <c r="H233" s="93"/>
    </row>
    <row r="234" spans="1:8" ht="15.75" thickBot="1" x14ac:dyDescent="0.3">
      <c r="A234" s="286" t="s">
        <v>779</v>
      </c>
      <c r="B234" s="287"/>
      <c r="C234" s="287"/>
      <c r="D234" s="287"/>
      <c r="E234" s="287"/>
      <c r="F234" s="287"/>
      <c r="G234" s="288"/>
      <c r="H234" s="164">
        <f>+H225+H218+H204+H195+H187+H179+H175+H171+H158+H144+H133+H130+H127+H113+H109+H98+H89+H76+H69+H52+H44+H41+H38+H33+H21+H16</f>
        <v>0</v>
      </c>
    </row>
    <row r="235" spans="1:8" ht="7.5" customHeight="1" x14ac:dyDescent="0.25">
      <c r="A235" s="239"/>
      <c r="B235" s="239"/>
      <c r="C235" s="239"/>
      <c r="D235" s="239"/>
      <c r="E235" s="239"/>
      <c r="F235" s="239"/>
      <c r="G235" s="239"/>
      <c r="H235" s="239"/>
    </row>
  </sheetData>
  <mergeCells count="32">
    <mergeCell ref="A234:G234"/>
    <mergeCell ref="A10:B10"/>
    <mergeCell ref="C10:D10"/>
    <mergeCell ref="E10:F10"/>
    <mergeCell ref="G10:H10"/>
    <mergeCell ref="A11:B12"/>
    <mergeCell ref="C11:D12"/>
    <mergeCell ref="E11:F12"/>
    <mergeCell ref="G11:H11"/>
    <mergeCell ref="G12:H12"/>
    <mergeCell ref="A8:B8"/>
    <mergeCell ref="C8:D8"/>
    <mergeCell ref="E8:F8"/>
    <mergeCell ref="G8:H8"/>
    <mergeCell ref="A9:B9"/>
    <mergeCell ref="C9:D9"/>
    <mergeCell ref="E9:F9"/>
    <mergeCell ref="G9:H9"/>
    <mergeCell ref="A6:B6"/>
    <mergeCell ref="C6:D6"/>
    <mergeCell ref="E6:F6"/>
    <mergeCell ref="G6:H6"/>
    <mergeCell ref="A7:B7"/>
    <mergeCell ref="C7:D7"/>
    <mergeCell ref="E7:F7"/>
    <mergeCell ref="G7:H7"/>
    <mergeCell ref="A1:H1"/>
    <mergeCell ref="A2:H2"/>
    <mergeCell ref="A3:H3"/>
    <mergeCell ref="B4:C4"/>
    <mergeCell ref="A5:B5"/>
    <mergeCell ref="C5:H5"/>
  </mergeCells>
  <hyperlinks>
    <hyperlink ref="G12" r:id="rId1"/>
  </hyperlinks>
  <pageMargins left="0.70866141732283472" right="0.70866141732283472" top="0.74803149606299213" bottom="0.74803149606299213" header="0" footer="0"/>
  <pageSetup scale="6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view="pageBreakPreview" topLeftCell="A100" zoomScaleNormal="100" zoomScaleSheetLayoutView="100" workbookViewId="0">
      <selection sqref="A1:H4"/>
    </sheetView>
  </sheetViews>
  <sheetFormatPr baseColWidth="10" defaultRowHeight="15" x14ac:dyDescent="0.25"/>
  <cols>
    <col min="1" max="1" width="6.7109375" customWidth="1"/>
    <col min="2" max="2" width="11.42578125" style="264"/>
    <col min="3" max="3" width="54.7109375" customWidth="1"/>
    <col min="4" max="4" width="6.7109375" customWidth="1"/>
    <col min="5" max="5" width="7.7109375" customWidth="1"/>
    <col min="6" max="8" width="16.7109375" customWidth="1"/>
  </cols>
  <sheetData>
    <row r="1" spans="1:8" ht="25.5" x14ac:dyDescent="0.25">
      <c r="A1" s="290" t="s">
        <v>968</v>
      </c>
      <c r="B1" s="290"/>
      <c r="C1" s="290"/>
      <c r="D1" s="290"/>
      <c r="E1" s="290"/>
      <c r="F1" s="290"/>
      <c r="G1" s="290"/>
      <c r="H1" s="290"/>
    </row>
    <row r="2" spans="1:8" ht="25.5" x14ac:dyDescent="0.25">
      <c r="A2" s="290" t="s">
        <v>733</v>
      </c>
      <c r="B2" s="290"/>
      <c r="C2" s="290"/>
      <c r="D2" s="290"/>
      <c r="E2" s="290"/>
      <c r="F2" s="290"/>
      <c r="G2" s="290"/>
      <c r="H2" s="290"/>
    </row>
    <row r="3" spans="1:8" ht="25.5" x14ac:dyDescent="0.25">
      <c r="A3" s="290" t="s">
        <v>969</v>
      </c>
      <c r="B3" s="290"/>
      <c r="C3" s="290"/>
      <c r="D3" s="290"/>
      <c r="E3" s="290"/>
      <c r="F3" s="290"/>
      <c r="G3" s="290"/>
      <c r="H3" s="290"/>
    </row>
    <row r="4" spans="1:8" ht="15.75" thickBot="1" x14ac:dyDescent="0.3">
      <c r="A4" s="282"/>
      <c r="B4" s="289"/>
      <c r="C4" s="289"/>
      <c r="D4" s="75"/>
      <c r="E4" s="117"/>
      <c r="F4" s="75"/>
      <c r="G4" s="75"/>
      <c r="H4" s="282"/>
    </row>
    <row r="5" spans="1:8" ht="36.75" customHeight="1" thickBot="1" x14ac:dyDescent="0.3">
      <c r="A5" s="300" t="s">
        <v>970</v>
      </c>
      <c r="B5" s="301"/>
      <c r="C5" s="314" t="s">
        <v>1341</v>
      </c>
      <c r="D5" s="314"/>
      <c r="E5" s="314"/>
      <c r="F5" s="314"/>
      <c r="G5" s="314"/>
      <c r="H5" s="315"/>
    </row>
    <row r="6" spans="1:8" ht="30.75" customHeight="1" x14ac:dyDescent="0.25">
      <c r="A6" s="316" t="s">
        <v>971</v>
      </c>
      <c r="B6" s="295"/>
      <c r="C6" s="317"/>
      <c r="D6" s="317"/>
      <c r="E6" s="295" t="s">
        <v>972</v>
      </c>
      <c r="F6" s="295"/>
      <c r="G6" s="295" t="s">
        <v>0</v>
      </c>
      <c r="H6" s="296"/>
    </row>
    <row r="7" spans="1:8" x14ac:dyDescent="0.25">
      <c r="A7" s="303" t="s">
        <v>973</v>
      </c>
      <c r="B7" s="304"/>
      <c r="C7" s="324"/>
      <c r="D7" s="324"/>
      <c r="E7" s="304" t="s">
        <v>974</v>
      </c>
      <c r="F7" s="304"/>
      <c r="G7" s="304" t="s">
        <v>975</v>
      </c>
      <c r="H7" s="335"/>
    </row>
    <row r="8" spans="1:8" x14ac:dyDescent="0.25">
      <c r="A8" s="303" t="s">
        <v>974</v>
      </c>
      <c r="B8" s="304"/>
      <c r="C8" s="324"/>
      <c r="D8" s="324"/>
      <c r="E8" s="304" t="s">
        <v>976</v>
      </c>
      <c r="F8" s="304"/>
      <c r="G8" s="325" t="s">
        <v>977</v>
      </c>
      <c r="H8" s="326"/>
    </row>
    <row r="9" spans="1:8" x14ac:dyDescent="0.25">
      <c r="A9" s="303" t="s">
        <v>976</v>
      </c>
      <c r="B9" s="304"/>
      <c r="C9" s="324"/>
      <c r="D9" s="324"/>
      <c r="E9" s="304" t="s">
        <v>978</v>
      </c>
      <c r="F9" s="304"/>
      <c r="G9" s="325" t="s">
        <v>979</v>
      </c>
      <c r="H9" s="326"/>
    </row>
    <row r="10" spans="1:8" x14ac:dyDescent="0.25">
      <c r="A10" s="303" t="s">
        <v>980</v>
      </c>
      <c r="B10" s="304"/>
      <c r="C10" s="324"/>
      <c r="D10" s="324"/>
      <c r="E10" s="304" t="s">
        <v>980</v>
      </c>
      <c r="F10" s="304"/>
      <c r="G10" s="325" t="s">
        <v>981</v>
      </c>
      <c r="H10" s="326"/>
    </row>
    <row r="11" spans="1:8" x14ac:dyDescent="0.25">
      <c r="A11" s="303" t="s">
        <v>985</v>
      </c>
      <c r="B11" s="304"/>
      <c r="C11" s="329"/>
      <c r="D11" s="329"/>
      <c r="E11" s="331" t="s">
        <v>982</v>
      </c>
      <c r="F11" s="331"/>
      <c r="G11" s="325" t="s">
        <v>983</v>
      </c>
      <c r="H11" s="326"/>
    </row>
    <row r="12" spans="1:8" ht="15.75" thickBot="1" x14ac:dyDescent="0.3">
      <c r="A12" s="327"/>
      <c r="B12" s="328"/>
      <c r="C12" s="330"/>
      <c r="D12" s="330"/>
      <c r="E12" s="332"/>
      <c r="F12" s="332"/>
      <c r="G12" s="333" t="s">
        <v>984</v>
      </c>
      <c r="H12" s="334"/>
    </row>
    <row r="13" spans="1:8" ht="15.75" thickBot="1" x14ac:dyDescent="0.3">
      <c r="A13" s="264"/>
      <c r="C13" s="264"/>
      <c r="D13" s="264"/>
      <c r="E13" s="264"/>
      <c r="F13" s="264"/>
      <c r="G13" s="264"/>
      <c r="H13" s="264"/>
    </row>
    <row r="14" spans="1:8" ht="15.75" thickBot="1" x14ac:dyDescent="0.3">
      <c r="A14" s="217" t="s">
        <v>276</v>
      </c>
      <c r="B14" s="218" t="s">
        <v>1</v>
      </c>
      <c r="C14" s="219" t="s">
        <v>2</v>
      </c>
      <c r="D14" s="219" t="s">
        <v>732</v>
      </c>
      <c r="E14" s="220" t="s">
        <v>731</v>
      </c>
      <c r="F14" s="219" t="s">
        <v>729</v>
      </c>
      <c r="G14" s="221" t="s">
        <v>730</v>
      </c>
      <c r="H14" s="222" t="s">
        <v>277</v>
      </c>
    </row>
    <row r="15" spans="1:8" ht="15.75" thickBot="1" x14ac:dyDescent="0.3">
      <c r="A15" s="238">
        <v>12</v>
      </c>
      <c r="B15" s="42"/>
      <c r="C15" s="43" t="s">
        <v>830</v>
      </c>
      <c r="D15" s="44"/>
      <c r="E15" s="118"/>
      <c r="F15" s="45"/>
      <c r="G15" s="233"/>
      <c r="H15" s="234"/>
    </row>
    <row r="16" spans="1:8" x14ac:dyDescent="0.25">
      <c r="A16" s="236"/>
      <c r="B16" s="230">
        <v>12.1</v>
      </c>
      <c r="C16" s="237" t="s">
        <v>921</v>
      </c>
      <c r="D16" s="237"/>
      <c r="E16" s="128"/>
      <c r="F16" s="40"/>
      <c r="G16" s="231"/>
      <c r="H16" s="229">
        <f>+G17+G18+G19+G20+G21+G22+G23+G24+G25+G26+G27</f>
        <v>0</v>
      </c>
    </row>
    <row r="17" spans="1:8" x14ac:dyDescent="0.25">
      <c r="A17" s="235"/>
      <c r="B17" s="224" t="s">
        <v>286</v>
      </c>
      <c r="C17" s="225" t="s">
        <v>944</v>
      </c>
      <c r="D17" s="226" t="s">
        <v>293</v>
      </c>
      <c r="E17" s="141">
        <v>465</v>
      </c>
      <c r="F17" s="158">
        <v>0</v>
      </c>
      <c r="G17" s="227">
        <f t="shared" ref="G17:G23" si="0">ROUND(E17*F17,0)</f>
        <v>0</v>
      </c>
      <c r="H17" s="228"/>
    </row>
    <row r="18" spans="1:8" ht="24" x14ac:dyDescent="0.25">
      <c r="A18" s="235"/>
      <c r="B18" s="224" t="s">
        <v>287</v>
      </c>
      <c r="C18" s="225" t="s">
        <v>923</v>
      </c>
      <c r="D18" s="226" t="s">
        <v>294</v>
      </c>
      <c r="E18" s="141">
        <v>105</v>
      </c>
      <c r="F18" s="158">
        <v>0</v>
      </c>
      <c r="G18" s="227">
        <f t="shared" si="0"/>
        <v>0</v>
      </c>
      <c r="H18" s="228"/>
    </row>
    <row r="19" spans="1:8" x14ac:dyDescent="0.25">
      <c r="A19" s="235"/>
      <c r="B19" s="224" t="s">
        <v>1254</v>
      </c>
      <c r="C19" s="225" t="s">
        <v>922</v>
      </c>
      <c r="D19" s="226" t="s">
        <v>292</v>
      </c>
      <c r="E19" s="141">
        <v>240</v>
      </c>
      <c r="F19" s="158">
        <v>0</v>
      </c>
      <c r="G19" s="227">
        <f t="shared" si="0"/>
        <v>0</v>
      </c>
      <c r="H19" s="228"/>
    </row>
    <row r="20" spans="1:8" ht="24" x14ac:dyDescent="0.25">
      <c r="A20" s="235"/>
      <c r="B20" s="224" t="s">
        <v>1255</v>
      </c>
      <c r="C20" s="225" t="s">
        <v>924</v>
      </c>
      <c r="D20" s="226" t="s">
        <v>293</v>
      </c>
      <c r="E20" s="141">
        <v>465</v>
      </c>
      <c r="F20" s="158">
        <v>0</v>
      </c>
      <c r="G20" s="227">
        <f t="shared" si="0"/>
        <v>0</v>
      </c>
      <c r="H20" s="228"/>
    </row>
    <row r="21" spans="1:8" x14ac:dyDescent="0.25">
      <c r="A21" s="240"/>
      <c r="B21" s="224" t="s">
        <v>1256</v>
      </c>
      <c r="C21" s="241" t="s">
        <v>925</v>
      </c>
      <c r="D21" s="226" t="s">
        <v>293</v>
      </c>
      <c r="E21" s="141">
        <v>465</v>
      </c>
      <c r="F21" s="158">
        <v>0</v>
      </c>
      <c r="G21" s="227">
        <f t="shared" si="0"/>
        <v>0</v>
      </c>
      <c r="H21" s="228"/>
    </row>
    <row r="22" spans="1:8" ht="24" x14ac:dyDescent="0.25">
      <c r="A22" s="240"/>
      <c r="B22" s="224" t="s">
        <v>1257</v>
      </c>
      <c r="C22" s="241" t="s">
        <v>926</v>
      </c>
      <c r="D22" s="226" t="s">
        <v>293</v>
      </c>
      <c r="E22" s="141">
        <v>465</v>
      </c>
      <c r="F22" s="158">
        <v>0</v>
      </c>
      <c r="G22" s="227">
        <f t="shared" si="0"/>
        <v>0</v>
      </c>
      <c r="H22" s="228"/>
    </row>
    <row r="23" spans="1:8" ht="24" x14ac:dyDescent="0.25">
      <c r="A23" s="240"/>
      <c r="B23" s="224" t="s">
        <v>1258</v>
      </c>
      <c r="C23" s="241" t="s">
        <v>927</v>
      </c>
      <c r="D23" s="226" t="s">
        <v>293</v>
      </c>
      <c r="E23" s="141">
        <v>8</v>
      </c>
      <c r="F23" s="158">
        <v>0</v>
      </c>
      <c r="G23" s="227">
        <f t="shared" si="0"/>
        <v>0</v>
      </c>
      <c r="H23" s="228"/>
    </row>
    <row r="24" spans="1:8" ht="27.75" customHeight="1" x14ac:dyDescent="0.25">
      <c r="A24" s="240"/>
      <c r="B24" s="224" t="s">
        <v>1259</v>
      </c>
      <c r="C24" s="225" t="s">
        <v>675</v>
      </c>
      <c r="D24" s="226" t="s">
        <v>291</v>
      </c>
      <c r="E24" s="226">
        <v>3</v>
      </c>
      <c r="F24" s="158">
        <v>0</v>
      </c>
      <c r="G24" s="227">
        <f>ROUND(E24*F24,0)</f>
        <v>0</v>
      </c>
      <c r="H24" s="228"/>
    </row>
    <row r="25" spans="1:8" ht="24" x14ac:dyDescent="0.25">
      <c r="A25" s="240"/>
      <c r="B25" s="224" t="s">
        <v>1260</v>
      </c>
      <c r="C25" s="225" t="s">
        <v>676</v>
      </c>
      <c r="D25" s="226" t="s">
        <v>291</v>
      </c>
      <c r="E25" s="226">
        <v>11</v>
      </c>
      <c r="F25" s="158">
        <v>0</v>
      </c>
      <c r="G25" s="227">
        <f>ROUND(E25*F25,0)</f>
        <v>0</v>
      </c>
      <c r="H25" s="228"/>
    </row>
    <row r="26" spans="1:8" x14ac:dyDescent="0.25">
      <c r="A26" s="240"/>
      <c r="B26" s="224" t="s">
        <v>1261</v>
      </c>
      <c r="C26" s="225" t="s">
        <v>677</v>
      </c>
      <c r="D26" s="226" t="s">
        <v>293</v>
      </c>
      <c r="E26" s="226">
        <v>599</v>
      </c>
      <c r="F26" s="158">
        <v>0</v>
      </c>
      <c r="G26" s="227">
        <f>ROUND(E26*F26,0)</f>
        <v>0</v>
      </c>
      <c r="H26" s="228"/>
    </row>
    <row r="27" spans="1:8" ht="24" x14ac:dyDescent="0.25">
      <c r="A27" s="240"/>
      <c r="B27" s="224" t="s">
        <v>1262</v>
      </c>
      <c r="C27" s="225" t="s">
        <v>678</v>
      </c>
      <c r="D27" s="226" t="s">
        <v>293</v>
      </c>
      <c r="E27" s="226">
        <v>53</v>
      </c>
      <c r="F27" s="158">
        <v>0</v>
      </c>
      <c r="G27" s="227">
        <f>ROUND(E27*F27,0)</f>
        <v>0</v>
      </c>
      <c r="H27" s="228"/>
    </row>
    <row r="28" spans="1:8" x14ac:dyDescent="0.25">
      <c r="A28" s="236"/>
      <c r="B28" s="230"/>
      <c r="C28" s="237" t="s">
        <v>943</v>
      </c>
      <c r="D28" s="237"/>
      <c r="E28" s="128"/>
      <c r="F28" s="40"/>
      <c r="G28" s="231"/>
      <c r="H28" s="229"/>
    </row>
    <row r="29" spans="1:8" x14ac:dyDescent="0.25">
      <c r="A29" s="236"/>
      <c r="B29" s="230">
        <v>12.2</v>
      </c>
      <c r="C29" s="237" t="s">
        <v>947</v>
      </c>
      <c r="D29" s="237"/>
      <c r="E29" s="128"/>
      <c r="F29" s="40"/>
      <c r="G29" s="231"/>
      <c r="H29" s="229">
        <f>+G30+G31+G32+G33+G34+G35+G36+G37+G38+G39+G43+G44+G45+G46+G40+G41</f>
        <v>0</v>
      </c>
    </row>
    <row r="30" spans="1:8" x14ac:dyDescent="0.25">
      <c r="A30" s="235"/>
      <c r="B30" s="224" t="s">
        <v>288</v>
      </c>
      <c r="C30" s="225" t="s">
        <v>944</v>
      </c>
      <c r="D30" s="226" t="s">
        <v>293</v>
      </c>
      <c r="E30" s="141">
        <v>500</v>
      </c>
      <c r="F30" s="158">
        <v>0</v>
      </c>
      <c r="G30" s="227">
        <f t="shared" ref="G30:G46" si="1">ROUND(E30*F30,0)</f>
        <v>0</v>
      </c>
      <c r="H30" s="228"/>
    </row>
    <row r="31" spans="1:8" ht="48" x14ac:dyDescent="0.25">
      <c r="A31" s="235"/>
      <c r="B31" s="224" t="s">
        <v>289</v>
      </c>
      <c r="C31" s="225" t="s">
        <v>945</v>
      </c>
      <c r="D31" s="81" t="s">
        <v>294</v>
      </c>
      <c r="E31" s="119">
        <v>265</v>
      </c>
      <c r="F31" s="157">
        <v>0</v>
      </c>
      <c r="G31" s="227">
        <f t="shared" si="1"/>
        <v>0</v>
      </c>
      <c r="H31" s="228"/>
    </row>
    <row r="32" spans="1:8" ht="24" x14ac:dyDescent="0.25">
      <c r="A32" s="235"/>
      <c r="B32" s="224" t="s">
        <v>1263</v>
      </c>
      <c r="C32" s="225" t="s">
        <v>946</v>
      </c>
      <c r="D32" s="226" t="s">
        <v>294</v>
      </c>
      <c r="E32" s="141">
        <v>200</v>
      </c>
      <c r="F32" s="158">
        <v>0</v>
      </c>
      <c r="G32" s="227">
        <f t="shared" si="1"/>
        <v>0</v>
      </c>
      <c r="H32" s="228"/>
    </row>
    <row r="33" spans="1:8" ht="48" x14ac:dyDescent="0.25">
      <c r="A33" s="235"/>
      <c r="B33" s="224" t="s">
        <v>1264</v>
      </c>
      <c r="C33" s="225" t="s">
        <v>966</v>
      </c>
      <c r="D33" s="226" t="s">
        <v>293</v>
      </c>
      <c r="E33" s="141">
        <v>37</v>
      </c>
      <c r="F33" s="158">
        <v>0</v>
      </c>
      <c r="G33" s="227">
        <f t="shared" si="1"/>
        <v>0</v>
      </c>
      <c r="H33" s="228"/>
    </row>
    <row r="34" spans="1:8" ht="24" x14ac:dyDescent="0.25">
      <c r="A34" s="235"/>
      <c r="B34" s="224" t="s">
        <v>1265</v>
      </c>
      <c r="C34" s="225" t="s">
        <v>924</v>
      </c>
      <c r="D34" s="226" t="s">
        <v>293</v>
      </c>
      <c r="E34" s="141">
        <v>165</v>
      </c>
      <c r="F34" s="158">
        <v>0</v>
      </c>
      <c r="G34" s="227">
        <f>ROUND(E34*F34,0)</f>
        <v>0</v>
      </c>
      <c r="H34" s="228"/>
    </row>
    <row r="35" spans="1:8" x14ac:dyDescent="0.25">
      <c r="A35" s="235"/>
      <c r="B35" s="224" t="s">
        <v>1266</v>
      </c>
      <c r="C35" s="241" t="s">
        <v>925</v>
      </c>
      <c r="D35" s="226" t="s">
        <v>293</v>
      </c>
      <c r="E35" s="141">
        <v>165</v>
      </c>
      <c r="F35" s="158">
        <v>0</v>
      </c>
      <c r="G35" s="227">
        <f t="shared" si="1"/>
        <v>0</v>
      </c>
      <c r="H35" s="228"/>
    </row>
    <row r="36" spans="1:8" ht="36" x14ac:dyDescent="0.25">
      <c r="A36" s="235"/>
      <c r="B36" s="224" t="s">
        <v>1267</v>
      </c>
      <c r="C36" s="241" t="s">
        <v>1019</v>
      </c>
      <c r="D36" s="226" t="s">
        <v>293</v>
      </c>
      <c r="E36" s="141">
        <v>165</v>
      </c>
      <c r="F36" s="158">
        <v>0</v>
      </c>
      <c r="G36" s="227">
        <f>ROUND(E36*F36,0)</f>
        <v>0</v>
      </c>
      <c r="H36" s="228"/>
    </row>
    <row r="37" spans="1:8" ht="27" customHeight="1" x14ac:dyDescent="0.25">
      <c r="A37" s="235"/>
      <c r="B37" s="224" t="s">
        <v>1268</v>
      </c>
      <c r="C37" s="225" t="s">
        <v>948</v>
      </c>
      <c r="D37" s="226" t="s">
        <v>292</v>
      </c>
      <c r="E37" s="141">
        <v>120</v>
      </c>
      <c r="F37" s="158">
        <v>0</v>
      </c>
      <c r="G37" s="227">
        <f t="shared" si="1"/>
        <v>0</v>
      </c>
      <c r="H37" s="228"/>
    </row>
    <row r="38" spans="1:8" ht="36" x14ac:dyDescent="0.25">
      <c r="A38" s="268"/>
      <c r="B38" s="224" t="s">
        <v>1269</v>
      </c>
      <c r="C38" s="270" t="s">
        <v>949</v>
      </c>
      <c r="D38" s="271" t="s">
        <v>292</v>
      </c>
      <c r="E38" s="272">
        <v>29</v>
      </c>
      <c r="F38" s="273">
        <v>0</v>
      </c>
      <c r="G38" s="274">
        <f t="shared" si="1"/>
        <v>0</v>
      </c>
      <c r="H38" s="275"/>
    </row>
    <row r="39" spans="1:8" x14ac:dyDescent="0.25">
      <c r="A39" s="268"/>
      <c r="B39" s="224" t="s">
        <v>1270</v>
      </c>
      <c r="C39" s="270" t="s">
        <v>1311</v>
      </c>
      <c r="D39" s="271" t="s">
        <v>293</v>
      </c>
      <c r="E39" s="272">
        <v>160</v>
      </c>
      <c r="F39" s="273">
        <v>0</v>
      </c>
      <c r="G39" s="274">
        <f t="shared" si="1"/>
        <v>0</v>
      </c>
      <c r="H39" s="275"/>
    </row>
    <row r="40" spans="1:8" x14ac:dyDescent="0.25">
      <c r="A40" s="268"/>
      <c r="B40" s="224" t="s">
        <v>1271</v>
      </c>
      <c r="C40" s="270" t="s">
        <v>1018</v>
      </c>
      <c r="D40" s="271" t="s">
        <v>294</v>
      </c>
      <c r="E40" s="276">
        <v>20</v>
      </c>
      <c r="F40" s="273">
        <v>0</v>
      </c>
      <c r="G40" s="274">
        <f t="shared" si="1"/>
        <v>0</v>
      </c>
      <c r="H40" s="275"/>
    </row>
    <row r="41" spans="1:8" x14ac:dyDescent="0.25">
      <c r="A41" s="268"/>
      <c r="B41" s="224" t="s">
        <v>1272</v>
      </c>
      <c r="C41" s="270" t="s">
        <v>1310</v>
      </c>
      <c r="D41" s="271" t="s">
        <v>294</v>
      </c>
      <c r="E41" s="276">
        <v>8</v>
      </c>
      <c r="F41" s="273">
        <v>0</v>
      </c>
      <c r="G41" s="274">
        <f t="shared" si="1"/>
        <v>0</v>
      </c>
      <c r="H41" s="275"/>
    </row>
    <row r="42" spans="1:8" x14ac:dyDescent="0.25">
      <c r="A42" s="268"/>
      <c r="B42" s="224" t="s">
        <v>1273</v>
      </c>
      <c r="C42" s="270" t="s">
        <v>955</v>
      </c>
      <c r="D42" s="271" t="s">
        <v>294</v>
      </c>
      <c r="E42" s="272">
        <v>17</v>
      </c>
      <c r="F42" s="273">
        <v>0</v>
      </c>
      <c r="G42" s="274">
        <f t="shared" si="1"/>
        <v>0</v>
      </c>
      <c r="H42" s="275"/>
    </row>
    <row r="43" spans="1:8" x14ac:dyDescent="0.25">
      <c r="A43" s="268"/>
      <c r="B43" s="224" t="s">
        <v>1274</v>
      </c>
      <c r="C43" s="270" t="s">
        <v>954</v>
      </c>
      <c r="D43" s="271" t="s">
        <v>293</v>
      </c>
      <c r="E43" s="272">
        <v>342</v>
      </c>
      <c r="F43" s="273">
        <v>0</v>
      </c>
      <c r="G43" s="274">
        <f t="shared" si="1"/>
        <v>0</v>
      </c>
      <c r="H43" s="275"/>
    </row>
    <row r="44" spans="1:8" x14ac:dyDescent="0.25">
      <c r="A44" s="235"/>
      <c r="B44" s="224" t="s">
        <v>1275</v>
      </c>
      <c r="C44" s="225" t="s">
        <v>950</v>
      </c>
      <c r="D44" s="226" t="s">
        <v>291</v>
      </c>
      <c r="E44" s="141">
        <v>2</v>
      </c>
      <c r="F44" s="158">
        <v>0</v>
      </c>
      <c r="G44" s="227">
        <f t="shared" si="1"/>
        <v>0</v>
      </c>
      <c r="H44" s="228"/>
    </row>
    <row r="45" spans="1:8" ht="24" x14ac:dyDescent="0.25">
      <c r="A45" s="235"/>
      <c r="B45" s="224" t="s">
        <v>1308</v>
      </c>
      <c r="C45" s="225" t="s">
        <v>952</v>
      </c>
      <c r="D45" s="226" t="s">
        <v>292</v>
      </c>
      <c r="E45" s="141">
        <v>85</v>
      </c>
      <c r="F45" s="158">
        <v>0</v>
      </c>
      <c r="G45" s="227">
        <f t="shared" si="1"/>
        <v>0</v>
      </c>
      <c r="H45" s="228"/>
    </row>
    <row r="46" spans="1:8" ht="36" x14ac:dyDescent="0.25">
      <c r="A46" s="235"/>
      <c r="B46" s="224" t="s">
        <v>1309</v>
      </c>
      <c r="C46" s="225" t="s">
        <v>951</v>
      </c>
      <c r="D46" s="226" t="s">
        <v>291</v>
      </c>
      <c r="E46" s="141">
        <v>3</v>
      </c>
      <c r="F46" s="158">
        <v>0</v>
      </c>
      <c r="G46" s="227">
        <f t="shared" si="1"/>
        <v>0</v>
      </c>
      <c r="H46" s="228"/>
    </row>
    <row r="47" spans="1:8" x14ac:dyDescent="0.25">
      <c r="A47" s="236"/>
      <c r="B47" s="230">
        <v>12.3</v>
      </c>
      <c r="C47" s="237" t="s">
        <v>953</v>
      </c>
      <c r="D47" s="237"/>
      <c r="E47" s="128"/>
      <c r="F47" s="40"/>
      <c r="G47" s="231"/>
      <c r="H47" s="229">
        <f>+G48+G49+G50+G51+G52+G53+G56+G57+G58+G59+G60+G61+G54+G55</f>
        <v>0</v>
      </c>
    </row>
    <row r="48" spans="1:8" x14ac:dyDescent="0.25">
      <c r="A48" s="235"/>
      <c r="B48" s="224" t="s">
        <v>1276</v>
      </c>
      <c r="C48" s="225" t="s">
        <v>944</v>
      </c>
      <c r="D48" s="226" t="s">
        <v>293</v>
      </c>
      <c r="E48" s="210">
        <v>1122</v>
      </c>
      <c r="F48" s="158">
        <v>0</v>
      </c>
      <c r="G48" s="227">
        <f t="shared" ref="G48:G61" si="2">ROUND(E48*F48,0)</f>
        <v>0</v>
      </c>
      <c r="H48" s="228"/>
    </row>
    <row r="49" spans="1:8" ht="48" x14ac:dyDescent="0.25">
      <c r="A49" s="235"/>
      <c r="B49" s="224" t="s">
        <v>1277</v>
      </c>
      <c r="C49" s="225" t="s">
        <v>945</v>
      </c>
      <c r="D49" s="81" t="s">
        <v>294</v>
      </c>
      <c r="E49" s="211">
        <v>617</v>
      </c>
      <c r="F49" s="157">
        <v>0</v>
      </c>
      <c r="G49" s="227">
        <f t="shared" si="2"/>
        <v>0</v>
      </c>
      <c r="H49" s="228"/>
    </row>
    <row r="50" spans="1:8" ht="31.5" customHeight="1" x14ac:dyDescent="0.25">
      <c r="A50" s="235"/>
      <c r="B50" s="224" t="s">
        <v>1278</v>
      </c>
      <c r="C50" s="225" t="s">
        <v>946</v>
      </c>
      <c r="D50" s="226" t="s">
        <v>294</v>
      </c>
      <c r="E50" s="210">
        <v>450</v>
      </c>
      <c r="F50" s="158">
        <v>0</v>
      </c>
      <c r="G50" s="227">
        <f t="shared" si="2"/>
        <v>0</v>
      </c>
      <c r="H50" s="228"/>
    </row>
    <row r="51" spans="1:8" ht="30.75" customHeight="1" x14ac:dyDescent="0.25">
      <c r="A51" s="235"/>
      <c r="B51" s="224" t="s">
        <v>1279</v>
      </c>
      <c r="C51" s="225" t="s">
        <v>948</v>
      </c>
      <c r="D51" s="226" t="s">
        <v>292</v>
      </c>
      <c r="E51" s="210">
        <v>37</v>
      </c>
      <c r="F51" s="158">
        <v>0</v>
      </c>
      <c r="G51" s="227">
        <f t="shared" si="2"/>
        <v>0</v>
      </c>
      <c r="H51" s="228"/>
    </row>
    <row r="52" spans="1:8" ht="36" x14ac:dyDescent="0.25">
      <c r="A52" s="268"/>
      <c r="B52" s="224" t="s">
        <v>1280</v>
      </c>
      <c r="C52" s="270" t="s">
        <v>949</v>
      </c>
      <c r="D52" s="271" t="s">
        <v>292</v>
      </c>
      <c r="E52" s="276">
        <v>175</v>
      </c>
      <c r="F52" s="273">
        <v>0</v>
      </c>
      <c r="G52" s="274">
        <f t="shared" si="2"/>
        <v>0</v>
      </c>
      <c r="H52" s="275"/>
    </row>
    <row r="53" spans="1:8" x14ac:dyDescent="0.25">
      <c r="A53" s="268"/>
      <c r="B53" s="224" t="s">
        <v>1281</v>
      </c>
      <c r="C53" s="270" t="s">
        <v>1311</v>
      </c>
      <c r="D53" s="271" t="s">
        <v>293</v>
      </c>
      <c r="E53" s="276">
        <v>280</v>
      </c>
      <c r="F53" s="273">
        <v>0</v>
      </c>
      <c r="G53" s="274">
        <f t="shared" si="2"/>
        <v>0</v>
      </c>
      <c r="H53" s="275"/>
    </row>
    <row r="54" spans="1:8" x14ac:dyDescent="0.25">
      <c r="A54" s="268"/>
      <c r="B54" s="224" t="s">
        <v>1282</v>
      </c>
      <c r="C54" s="270" t="s">
        <v>1018</v>
      </c>
      <c r="D54" s="271" t="s">
        <v>294</v>
      </c>
      <c r="E54" s="276">
        <v>34</v>
      </c>
      <c r="F54" s="273">
        <v>0</v>
      </c>
      <c r="G54" s="274">
        <f t="shared" si="2"/>
        <v>0</v>
      </c>
      <c r="H54" s="275"/>
    </row>
    <row r="55" spans="1:8" x14ac:dyDescent="0.25">
      <c r="A55" s="268"/>
      <c r="B55" s="224" t="s">
        <v>1283</v>
      </c>
      <c r="C55" s="270" t="s">
        <v>1310</v>
      </c>
      <c r="D55" s="271" t="s">
        <v>294</v>
      </c>
      <c r="E55" s="276">
        <v>14</v>
      </c>
      <c r="F55" s="273">
        <v>0</v>
      </c>
      <c r="G55" s="274">
        <f t="shared" si="2"/>
        <v>0</v>
      </c>
      <c r="H55" s="275"/>
    </row>
    <row r="56" spans="1:8" x14ac:dyDescent="0.25">
      <c r="A56" s="268"/>
      <c r="B56" s="224" t="s">
        <v>1284</v>
      </c>
      <c r="C56" s="270" t="s">
        <v>955</v>
      </c>
      <c r="D56" s="271" t="s">
        <v>294</v>
      </c>
      <c r="E56" s="276">
        <v>43</v>
      </c>
      <c r="F56" s="273">
        <v>0</v>
      </c>
      <c r="G56" s="274">
        <f t="shared" si="2"/>
        <v>0</v>
      </c>
      <c r="H56" s="275"/>
    </row>
    <row r="57" spans="1:8" x14ac:dyDescent="0.25">
      <c r="A57" s="268"/>
      <c r="B57" s="224" t="s">
        <v>1285</v>
      </c>
      <c r="C57" s="270" t="s">
        <v>954</v>
      </c>
      <c r="D57" s="271" t="s">
        <v>293</v>
      </c>
      <c r="E57" s="276">
        <v>842</v>
      </c>
      <c r="F57" s="273">
        <v>0</v>
      </c>
      <c r="G57" s="274">
        <f t="shared" si="2"/>
        <v>0</v>
      </c>
      <c r="H57" s="275"/>
    </row>
    <row r="58" spans="1:8" x14ac:dyDescent="0.25">
      <c r="A58" s="268"/>
      <c r="B58" s="224" t="s">
        <v>1286</v>
      </c>
      <c r="C58" s="270" t="s">
        <v>950</v>
      </c>
      <c r="D58" s="271" t="s">
        <v>291</v>
      </c>
      <c r="E58" s="276">
        <v>2</v>
      </c>
      <c r="F58" s="273">
        <v>0</v>
      </c>
      <c r="G58" s="274">
        <f t="shared" si="2"/>
        <v>0</v>
      </c>
      <c r="H58" s="275"/>
    </row>
    <row r="59" spans="1:8" ht="24" x14ac:dyDescent="0.25">
      <c r="A59" s="268"/>
      <c r="B59" s="224" t="s">
        <v>1287</v>
      </c>
      <c r="C59" s="270" t="s">
        <v>952</v>
      </c>
      <c r="D59" s="271" t="s">
        <v>292</v>
      </c>
      <c r="E59" s="276">
        <v>85</v>
      </c>
      <c r="F59" s="273">
        <v>0</v>
      </c>
      <c r="G59" s="274">
        <f t="shared" si="2"/>
        <v>0</v>
      </c>
      <c r="H59" s="275"/>
    </row>
    <row r="60" spans="1:8" ht="36" x14ac:dyDescent="0.25">
      <c r="A60" s="235"/>
      <c r="B60" s="224" t="s">
        <v>1320</v>
      </c>
      <c r="C60" s="225" t="s">
        <v>951</v>
      </c>
      <c r="D60" s="226" t="s">
        <v>291</v>
      </c>
      <c r="E60" s="210">
        <v>2</v>
      </c>
      <c r="F60" s="158">
        <v>0</v>
      </c>
      <c r="G60" s="227">
        <f t="shared" si="2"/>
        <v>0</v>
      </c>
      <c r="H60" s="228"/>
    </row>
    <row r="61" spans="1:8" ht="24" x14ac:dyDescent="0.25">
      <c r="A61" s="235"/>
      <c r="B61" s="224" t="s">
        <v>1321</v>
      </c>
      <c r="C61" s="225" t="s">
        <v>956</v>
      </c>
      <c r="D61" s="226" t="s">
        <v>293</v>
      </c>
      <c r="E61" s="210">
        <v>15</v>
      </c>
      <c r="F61" s="158">
        <v>0</v>
      </c>
      <c r="G61" s="227">
        <f t="shared" si="2"/>
        <v>0</v>
      </c>
      <c r="H61" s="228"/>
    </row>
    <row r="62" spans="1:8" ht="24" x14ac:dyDescent="0.25">
      <c r="A62" s="236"/>
      <c r="B62" s="230">
        <v>12.4</v>
      </c>
      <c r="C62" s="237" t="s">
        <v>957</v>
      </c>
      <c r="D62" s="237"/>
      <c r="E62" s="128"/>
      <c r="F62" s="40"/>
      <c r="G62" s="231"/>
      <c r="H62" s="229">
        <f>+G63+G64+G65+G66+G67+G68+G69+G70+G71+G72+G73+G74+G75+G76</f>
        <v>0</v>
      </c>
    </row>
    <row r="63" spans="1:8" ht="17.25" customHeight="1" x14ac:dyDescent="0.25">
      <c r="A63" s="235"/>
      <c r="B63" s="224" t="s">
        <v>1288</v>
      </c>
      <c r="C63" s="225" t="s">
        <v>961</v>
      </c>
      <c r="D63" s="226" t="s">
        <v>293</v>
      </c>
      <c r="E63" s="210">
        <v>1402</v>
      </c>
      <c r="F63" s="158">
        <v>0</v>
      </c>
      <c r="G63" s="227">
        <f t="shared" ref="G63:G76" si="3">ROUND(E63*F63,0)</f>
        <v>0</v>
      </c>
      <c r="H63" s="228"/>
    </row>
    <row r="64" spans="1:8" ht="41.25" customHeight="1" x14ac:dyDescent="0.25">
      <c r="A64" s="235"/>
      <c r="B64" s="224" t="s">
        <v>1289</v>
      </c>
      <c r="C64" s="225" t="s">
        <v>945</v>
      </c>
      <c r="D64" s="81" t="s">
        <v>294</v>
      </c>
      <c r="E64" s="211">
        <v>631</v>
      </c>
      <c r="F64" s="157">
        <v>0</v>
      </c>
      <c r="G64" s="227">
        <f t="shared" si="3"/>
        <v>0</v>
      </c>
      <c r="H64" s="228"/>
    </row>
    <row r="65" spans="1:8" ht="24" x14ac:dyDescent="0.25">
      <c r="A65" s="235"/>
      <c r="B65" s="224" t="s">
        <v>1290</v>
      </c>
      <c r="C65" s="225" t="s">
        <v>946</v>
      </c>
      <c r="D65" s="226" t="s">
        <v>294</v>
      </c>
      <c r="E65" s="210">
        <v>421</v>
      </c>
      <c r="F65" s="158">
        <v>0</v>
      </c>
      <c r="G65" s="227">
        <f t="shared" si="3"/>
        <v>0</v>
      </c>
      <c r="H65" s="228"/>
    </row>
    <row r="66" spans="1:8" ht="36" x14ac:dyDescent="0.25">
      <c r="A66" s="268"/>
      <c r="B66" s="224" t="s">
        <v>1291</v>
      </c>
      <c r="C66" s="270" t="s">
        <v>949</v>
      </c>
      <c r="D66" s="271" t="s">
        <v>292</v>
      </c>
      <c r="E66" s="276">
        <v>457</v>
      </c>
      <c r="F66" s="273">
        <v>0</v>
      </c>
      <c r="G66" s="274">
        <f t="shared" si="3"/>
        <v>0</v>
      </c>
      <c r="H66" s="275"/>
    </row>
    <row r="67" spans="1:8" x14ac:dyDescent="0.25">
      <c r="A67" s="268"/>
      <c r="B67" s="224" t="s">
        <v>1292</v>
      </c>
      <c r="C67" s="270" t="s">
        <v>1311</v>
      </c>
      <c r="D67" s="271" t="s">
        <v>293</v>
      </c>
      <c r="E67" s="276">
        <v>536</v>
      </c>
      <c r="F67" s="273">
        <v>0</v>
      </c>
      <c r="G67" s="274">
        <f t="shared" si="3"/>
        <v>0</v>
      </c>
      <c r="H67" s="275"/>
    </row>
    <row r="68" spans="1:8" x14ac:dyDescent="0.25">
      <c r="A68" s="268"/>
      <c r="B68" s="224" t="s">
        <v>1293</v>
      </c>
      <c r="C68" s="270" t="s">
        <v>1018</v>
      </c>
      <c r="D68" s="271" t="s">
        <v>294</v>
      </c>
      <c r="E68" s="276">
        <v>65</v>
      </c>
      <c r="F68" s="273">
        <v>0</v>
      </c>
      <c r="G68" s="274">
        <f t="shared" ref="G68" si="4">ROUND(E68*F68,0)</f>
        <v>0</v>
      </c>
      <c r="H68" s="275"/>
    </row>
    <row r="69" spans="1:8" x14ac:dyDescent="0.25">
      <c r="A69" s="268"/>
      <c r="B69" s="224" t="s">
        <v>1294</v>
      </c>
      <c r="C69" s="270" t="s">
        <v>1310</v>
      </c>
      <c r="D69" s="271" t="s">
        <v>294</v>
      </c>
      <c r="E69" s="276">
        <v>27</v>
      </c>
      <c r="F69" s="273">
        <v>0</v>
      </c>
      <c r="G69" s="274">
        <f t="shared" ref="G69" si="5">ROUND(E69*F69,0)</f>
        <v>0</v>
      </c>
      <c r="H69" s="275"/>
    </row>
    <row r="70" spans="1:8" ht="24" x14ac:dyDescent="0.25">
      <c r="A70" s="268"/>
      <c r="B70" s="224" t="s">
        <v>1295</v>
      </c>
      <c r="C70" s="270" t="s">
        <v>958</v>
      </c>
      <c r="D70" s="271" t="s">
        <v>294</v>
      </c>
      <c r="E70" s="276">
        <v>28</v>
      </c>
      <c r="F70" s="273">
        <v>0</v>
      </c>
      <c r="G70" s="274">
        <f t="shared" si="3"/>
        <v>0</v>
      </c>
      <c r="H70" s="275"/>
    </row>
    <row r="71" spans="1:8" x14ac:dyDescent="0.25">
      <c r="A71" s="235"/>
      <c r="B71" s="224" t="s">
        <v>1296</v>
      </c>
      <c r="C71" s="225" t="s">
        <v>954</v>
      </c>
      <c r="D71" s="226" t="s">
        <v>293</v>
      </c>
      <c r="E71" s="210">
        <v>559</v>
      </c>
      <c r="F71" s="158">
        <v>0</v>
      </c>
      <c r="G71" s="227">
        <f t="shared" si="3"/>
        <v>0</v>
      </c>
      <c r="H71" s="228"/>
    </row>
    <row r="72" spans="1:8" ht="21" customHeight="1" x14ac:dyDescent="0.25">
      <c r="A72" s="235"/>
      <c r="B72" s="224" t="s">
        <v>1297</v>
      </c>
      <c r="C72" s="225" t="s">
        <v>950</v>
      </c>
      <c r="D72" s="226" t="s">
        <v>291</v>
      </c>
      <c r="E72" s="210">
        <v>2</v>
      </c>
      <c r="F72" s="158">
        <v>0</v>
      </c>
      <c r="G72" s="227">
        <f t="shared" si="3"/>
        <v>0</v>
      </c>
      <c r="H72" s="228"/>
    </row>
    <row r="73" spans="1:8" ht="28.5" customHeight="1" x14ac:dyDescent="0.25">
      <c r="A73" s="235"/>
      <c r="B73" s="224" t="s">
        <v>1298</v>
      </c>
      <c r="C73" s="225" t="s">
        <v>952</v>
      </c>
      <c r="D73" s="226" t="s">
        <v>292</v>
      </c>
      <c r="E73" s="210">
        <v>30</v>
      </c>
      <c r="F73" s="158">
        <v>0</v>
      </c>
      <c r="G73" s="227">
        <f t="shared" si="3"/>
        <v>0</v>
      </c>
      <c r="H73" s="228"/>
    </row>
    <row r="74" spans="1:8" ht="39" customHeight="1" x14ac:dyDescent="0.25">
      <c r="A74" s="235"/>
      <c r="B74" s="224" t="s">
        <v>1299</v>
      </c>
      <c r="C74" s="225" t="s">
        <v>951</v>
      </c>
      <c r="D74" s="226" t="s">
        <v>291</v>
      </c>
      <c r="E74" s="210">
        <v>2</v>
      </c>
      <c r="F74" s="158">
        <v>0</v>
      </c>
      <c r="G74" s="227">
        <f t="shared" si="3"/>
        <v>0</v>
      </c>
      <c r="H74" s="228"/>
    </row>
    <row r="75" spans="1:8" ht="31.5" customHeight="1" x14ac:dyDescent="0.25">
      <c r="A75" s="235"/>
      <c r="B75" s="224" t="s">
        <v>1322</v>
      </c>
      <c r="C75" s="225" t="s">
        <v>956</v>
      </c>
      <c r="D75" s="226" t="s">
        <v>293</v>
      </c>
      <c r="E75" s="210">
        <v>14</v>
      </c>
      <c r="F75" s="158">
        <v>0</v>
      </c>
      <c r="G75" s="227">
        <f t="shared" si="3"/>
        <v>0</v>
      </c>
      <c r="H75" s="228"/>
    </row>
    <row r="76" spans="1:8" ht="52.5" customHeight="1" x14ac:dyDescent="0.25">
      <c r="A76" s="235"/>
      <c r="B76" s="224" t="s">
        <v>1323</v>
      </c>
      <c r="C76" s="225" t="s">
        <v>959</v>
      </c>
      <c r="D76" s="226" t="s">
        <v>291</v>
      </c>
      <c r="E76" s="210">
        <v>1</v>
      </c>
      <c r="F76" s="158">
        <v>0</v>
      </c>
      <c r="G76" s="227">
        <f t="shared" si="3"/>
        <v>0</v>
      </c>
      <c r="H76" s="228"/>
    </row>
    <row r="77" spans="1:8" x14ac:dyDescent="0.25">
      <c r="A77" s="236"/>
      <c r="B77" s="230">
        <v>12.5</v>
      </c>
      <c r="C77" s="237" t="s">
        <v>960</v>
      </c>
      <c r="D77" s="237"/>
      <c r="E77" s="128"/>
      <c r="F77" s="40"/>
      <c r="G77" s="231"/>
      <c r="H77" s="229">
        <f>+G78+G79+G80+G81+G82</f>
        <v>0</v>
      </c>
    </row>
    <row r="78" spans="1:8" ht="24" x14ac:dyDescent="0.25">
      <c r="A78" s="235"/>
      <c r="B78" s="224" t="s">
        <v>1300</v>
      </c>
      <c r="C78" s="225" t="s">
        <v>962</v>
      </c>
      <c r="D78" s="226" t="s">
        <v>293</v>
      </c>
      <c r="E78" s="210">
        <v>143</v>
      </c>
      <c r="F78" s="158">
        <v>0</v>
      </c>
      <c r="G78" s="227">
        <f t="shared" ref="G78:G80" si="6">ROUND(E78*F78,0)</f>
        <v>0</v>
      </c>
      <c r="H78" s="228"/>
    </row>
    <row r="79" spans="1:8" ht="24" x14ac:dyDescent="0.25">
      <c r="A79" s="235"/>
      <c r="B79" s="224" t="s">
        <v>1301</v>
      </c>
      <c r="C79" s="225" t="s">
        <v>946</v>
      </c>
      <c r="D79" s="226" t="s">
        <v>294</v>
      </c>
      <c r="E79" s="210">
        <v>22</v>
      </c>
      <c r="F79" s="158">
        <v>0</v>
      </c>
      <c r="G79" s="227">
        <f t="shared" si="6"/>
        <v>0</v>
      </c>
      <c r="H79" s="228"/>
    </row>
    <row r="80" spans="1:8" ht="24" x14ac:dyDescent="0.25">
      <c r="A80" s="235"/>
      <c r="B80" s="224" t="s">
        <v>1302</v>
      </c>
      <c r="C80" s="225" t="s">
        <v>963</v>
      </c>
      <c r="D80" s="226" t="s">
        <v>294</v>
      </c>
      <c r="E80" s="210">
        <v>8</v>
      </c>
      <c r="F80" s="158">
        <v>0</v>
      </c>
      <c r="G80" s="227">
        <f t="shared" si="6"/>
        <v>0</v>
      </c>
      <c r="H80" s="228"/>
    </row>
    <row r="81" spans="1:8" ht="48" x14ac:dyDescent="0.25">
      <c r="A81" s="223"/>
      <c r="B81" s="224" t="s">
        <v>1303</v>
      </c>
      <c r="C81" s="225" t="s">
        <v>964</v>
      </c>
      <c r="D81" s="226" t="s">
        <v>293</v>
      </c>
      <c r="E81" s="226">
        <v>143</v>
      </c>
      <c r="F81" s="158">
        <v>0</v>
      </c>
      <c r="G81" s="227">
        <f>ROUND(E81*F81,0)</f>
        <v>0</v>
      </c>
      <c r="H81" s="228"/>
    </row>
    <row r="82" spans="1:8" ht="24" x14ac:dyDescent="0.25">
      <c r="A82" s="235"/>
      <c r="B82" s="224" t="s">
        <v>1304</v>
      </c>
      <c r="C82" s="225" t="s">
        <v>942</v>
      </c>
      <c r="D82" s="226" t="s">
        <v>291</v>
      </c>
      <c r="E82" s="141">
        <v>4</v>
      </c>
      <c r="F82" s="158">
        <v>0</v>
      </c>
      <c r="G82" s="227">
        <f>ROUND(E82*F82,0)</f>
        <v>0</v>
      </c>
      <c r="H82" s="228"/>
    </row>
    <row r="83" spans="1:8" x14ac:dyDescent="0.25">
      <c r="A83" s="236"/>
      <c r="B83" s="230">
        <v>12.6</v>
      </c>
      <c r="C83" s="237" t="s">
        <v>1021</v>
      </c>
      <c r="D83" s="237"/>
      <c r="E83" s="128"/>
      <c r="F83" s="40"/>
      <c r="G83" s="231"/>
      <c r="H83" s="229">
        <f>+G84+G85+G86+G87+G88</f>
        <v>0</v>
      </c>
    </row>
    <row r="84" spans="1:8" ht="27.75" customHeight="1" x14ac:dyDescent="0.25">
      <c r="A84" s="235"/>
      <c r="B84" s="224" t="s">
        <v>1305</v>
      </c>
      <c r="C84" s="225" t="s">
        <v>1022</v>
      </c>
      <c r="D84" s="226" t="s">
        <v>291</v>
      </c>
      <c r="E84" s="141">
        <v>2100</v>
      </c>
      <c r="F84" s="158">
        <v>0</v>
      </c>
      <c r="G84" s="227">
        <f>ROUND(E84*F84,0)</f>
        <v>0</v>
      </c>
      <c r="H84" s="228"/>
    </row>
    <row r="85" spans="1:8" ht="42.75" customHeight="1" x14ac:dyDescent="0.25">
      <c r="A85" s="235"/>
      <c r="B85" s="224" t="s">
        <v>1306</v>
      </c>
      <c r="C85" s="225" t="s">
        <v>1319</v>
      </c>
      <c r="D85" s="226" t="s">
        <v>293</v>
      </c>
      <c r="E85" s="141">
        <v>2100</v>
      </c>
      <c r="F85" s="158">
        <v>0</v>
      </c>
      <c r="G85" s="227">
        <f>ROUND(E85*F85,0)</f>
        <v>0</v>
      </c>
      <c r="H85" s="228"/>
    </row>
    <row r="86" spans="1:8" ht="54" customHeight="1" x14ac:dyDescent="0.25">
      <c r="A86" s="235"/>
      <c r="B86" s="224" t="s">
        <v>1307</v>
      </c>
      <c r="C86" s="225" t="s">
        <v>1339</v>
      </c>
      <c r="D86" s="226" t="s">
        <v>293</v>
      </c>
      <c r="E86" s="141">
        <v>2100</v>
      </c>
      <c r="F86" s="158">
        <v>0</v>
      </c>
      <c r="G86" s="227">
        <f>ROUND(E86*F86,0)</f>
        <v>0</v>
      </c>
      <c r="H86" s="228"/>
    </row>
    <row r="87" spans="1:8" x14ac:dyDescent="0.25">
      <c r="A87" s="235"/>
      <c r="B87" s="224" t="s">
        <v>1324</v>
      </c>
      <c r="C87" s="225" t="s">
        <v>1023</v>
      </c>
      <c r="D87" s="226" t="s">
        <v>292</v>
      </c>
      <c r="E87" s="141">
        <v>335</v>
      </c>
      <c r="F87" s="158">
        <v>0</v>
      </c>
      <c r="G87" s="227">
        <f t="shared" ref="G87" si="7">ROUND(E87*F87,0)</f>
        <v>0</v>
      </c>
      <c r="H87" s="228"/>
    </row>
    <row r="88" spans="1:8" ht="24" x14ac:dyDescent="0.25">
      <c r="A88" s="235"/>
      <c r="B88" s="224" t="s">
        <v>1325</v>
      </c>
      <c r="C88" s="225" t="s">
        <v>1340</v>
      </c>
      <c r="D88" s="226" t="s">
        <v>291</v>
      </c>
      <c r="E88" s="141">
        <v>3</v>
      </c>
      <c r="F88" s="158">
        <v>0</v>
      </c>
      <c r="G88" s="227">
        <f>+F88*E88</f>
        <v>0</v>
      </c>
      <c r="H88" s="228"/>
    </row>
    <row r="89" spans="1:8" x14ac:dyDescent="0.25">
      <c r="A89" s="236"/>
      <c r="B89" s="230">
        <v>12.7</v>
      </c>
      <c r="C89" s="237" t="s">
        <v>1024</v>
      </c>
      <c r="D89" s="237"/>
      <c r="E89" s="128"/>
      <c r="F89" s="40"/>
      <c r="G89" s="231"/>
      <c r="H89" s="229">
        <f>+G90+G91+G93+G97+G98+G99+G100+G101+G102+G103+G104</f>
        <v>0</v>
      </c>
    </row>
    <row r="90" spans="1:8" ht="24" x14ac:dyDescent="0.25">
      <c r="A90" s="235"/>
      <c r="B90" s="224" t="s">
        <v>1326</v>
      </c>
      <c r="C90" s="225" t="s">
        <v>967</v>
      </c>
      <c r="D90" s="226" t="s">
        <v>291</v>
      </c>
      <c r="E90" s="141">
        <v>3</v>
      </c>
      <c r="F90" s="158">
        <v>0</v>
      </c>
      <c r="G90" s="227">
        <f t="shared" ref="G90:G99" si="8">ROUND(E90*F90,0)</f>
        <v>0</v>
      </c>
      <c r="H90" s="228"/>
    </row>
    <row r="91" spans="1:8" ht="36" x14ac:dyDescent="0.25">
      <c r="A91" s="235"/>
      <c r="B91" s="224" t="s">
        <v>1327</v>
      </c>
      <c r="C91" s="225" t="s">
        <v>1312</v>
      </c>
      <c r="D91" s="226" t="s">
        <v>514</v>
      </c>
      <c r="E91" s="141">
        <v>1</v>
      </c>
      <c r="F91" s="158">
        <v>0</v>
      </c>
      <c r="G91" s="227">
        <f t="shared" si="8"/>
        <v>0</v>
      </c>
      <c r="H91" s="228"/>
    </row>
    <row r="92" spans="1:8" ht="36" x14ac:dyDescent="0.25">
      <c r="A92" s="235"/>
      <c r="B92" s="224" t="s">
        <v>1328</v>
      </c>
      <c r="C92" s="225" t="s">
        <v>1346</v>
      </c>
      <c r="D92" s="226" t="s">
        <v>291</v>
      </c>
      <c r="E92" s="141">
        <v>1</v>
      </c>
      <c r="F92" s="158">
        <v>0</v>
      </c>
      <c r="G92" s="227">
        <f t="shared" ref="G92" si="9">ROUND(E92*F92,0)</f>
        <v>0</v>
      </c>
      <c r="H92" s="228"/>
    </row>
    <row r="93" spans="1:8" ht="40.5" customHeight="1" x14ac:dyDescent="0.25">
      <c r="A93" s="235"/>
      <c r="B93" s="224" t="s">
        <v>1328</v>
      </c>
      <c r="C93" s="225" t="s">
        <v>1345</v>
      </c>
      <c r="D93" s="226" t="s">
        <v>291</v>
      </c>
      <c r="E93" s="141">
        <v>2</v>
      </c>
      <c r="F93" s="158">
        <v>0</v>
      </c>
      <c r="G93" s="227">
        <f t="shared" si="8"/>
        <v>0</v>
      </c>
      <c r="H93" s="228"/>
    </row>
    <row r="94" spans="1:8" ht="40.5" customHeight="1" x14ac:dyDescent="0.25">
      <c r="A94" s="235"/>
      <c r="B94" s="224" t="s">
        <v>1329</v>
      </c>
      <c r="C94" s="225" t="s">
        <v>1344</v>
      </c>
      <c r="D94" s="226" t="s">
        <v>291</v>
      </c>
      <c r="E94" s="141">
        <v>1</v>
      </c>
      <c r="F94" s="158">
        <v>0</v>
      </c>
      <c r="G94" s="227">
        <f t="shared" ref="G94" si="10">ROUND(E94*F94,0)</f>
        <v>0</v>
      </c>
      <c r="H94" s="228"/>
    </row>
    <row r="95" spans="1:8" ht="40.5" customHeight="1" x14ac:dyDescent="0.25">
      <c r="A95" s="235"/>
      <c r="B95" s="224" t="s">
        <v>1330</v>
      </c>
      <c r="C95" s="225" t="s">
        <v>1347</v>
      </c>
      <c r="D95" s="226" t="s">
        <v>291</v>
      </c>
      <c r="E95" s="141">
        <v>2</v>
      </c>
      <c r="F95" s="158">
        <v>0</v>
      </c>
      <c r="G95" s="227">
        <v>100000</v>
      </c>
      <c r="H95" s="228"/>
    </row>
    <row r="96" spans="1:8" ht="40.5" customHeight="1" x14ac:dyDescent="0.25">
      <c r="A96" s="235"/>
      <c r="B96" s="224" t="s">
        <v>1331</v>
      </c>
      <c r="C96" s="225" t="s">
        <v>1344</v>
      </c>
      <c r="D96" s="226" t="s">
        <v>291</v>
      </c>
      <c r="E96" s="141">
        <v>3</v>
      </c>
      <c r="F96" s="158">
        <v>0</v>
      </c>
      <c r="G96" s="227">
        <v>50000</v>
      </c>
      <c r="H96" s="228"/>
    </row>
    <row r="97" spans="1:8" ht="39.75" customHeight="1" x14ac:dyDescent="0.25">
      <c r="A97" s="235"/>
      <c r="B97" s="224" t="s">
        <v>1329</v>
      </c>
      <c r="C97" s="225" t="s">
        <v>1343</v>
      </c>
      <c r="D97" s="226" t="s">
        <v>291</v>
      </c>
      <c r="E97" s="141">
        <v>20</v>
      </c>
      <c r="F97" s="158">
        <v>0</v>
      </c>
      <c r="G97" s="227">
        <f t="shared" si="8"/>
        <v>0</v>
      </c>
      <c r="H97" s="228"/>
    </row>
    <row r="98" spans="1:8" x14ac:dyDescent="0.25">
      <c r="A98" s="235"/>
      <c r="B98" s="224" t="s">
        <v>1330</v>
      </c>
      <c r="C98" s="225" t="s">
        <v>1020</v>
      </c>
      <c r="D98" s="226" t="s">
        <v>291</v>
      </c>
      <c r="E98" s="141">
        <v>6</v>
      </c>
      <c r="F98" s="158">
        <v>0</v>
      </c>
      <c r="G98" s="227">
        <f t="shared" si="8"/>
        <v>0</v>
      </c>
      <c r="H98" s="228"/>
    </row>
    <row r="99" spans="1:8" ht="27" customHeight="1" x14ac:dyDescent="0.25">
      <c r="A99" s="235"/>
      <c r="B99" s="224" t="s">
        <v>1331</v>
      </c>
      <c r="C99" s="225" t="s">
        <v>965</v>
      </c>
      <c r="D99" s="226" t="s">
        <v>291</v>
      </c>
      <c r="E99" s="141">
        <v>500</v>
      </c>
      <c r="F99" s="158">
        <v>0</v>
      </c>
      <c r="G99" s="227">
        <f t="shared" si="8"/>
        <v>0</v>
      </c>
      <c r="H99" s="228"/>
    </row>
    <row r="100" spans="1:8" ht="26.25" customHeight="1" x14ac:dyDescent="0.25">
      <c r="A100" s="235"/>
      <c r="B100" s="224" t="s">
        <v>1332</v>
      </c>
      <c r="C100" s="225" t="s">
        <v>1314</v>
      </c>
      <c r="D100" s="226" t="s">
        <v>293</v>
      </c>
      <c r="E100" s="141">
        <v>1000</v>
      </c>
      <c r="F100" s="158">
        <v>0</v>
      </c>
      <c r="G100" s="227">
        <f t="shared" ref="G100" si="11">ROUND(E100*F100,0)</f>
        <v>0</v>
      </c>
      <c r="H100" s="228"/>
    </row>
    <row r="101" spans="1:8" x14ac:dyDescent="0.25">
      <c r="A101" s="235"/>
      <c r="B101" s="224" t="s">
        <v>1333</v>
      </c>
      <c r="C101" s="225" t="s">
        <v>1313</v>
      </c>
      <c r="D101" s="226" t="s">
        <v>293</v>
      </c>
      <c r="E101" s="141">
        <v>1000</v>
      </c>
      <c r="F101" s="158">
        <v>0</v>
      </c>
      <c r="G101" s="227">
        <f t="shared" ref="G101:G104" si="12">ROUND(E101*F101,0)</f>
        <v>0</v>
      </c>
      <c r="H101" s="228"/>
    </row>
    <row r="102" spans="1:8" ht="27.75" customHeight="1" x14ac:dyDescent="0.25">
      <c r="A102" s="235"/>
      <c r="B102" s="224" t="s">
        <v>1334</v>
      </c>
      <c r="C102" s="225" t="s">
        <v>1316</v>
      </c>
      <c r="D102" s="226" t="s">
        <v>291</v>
      </c>
      <c r="E102" s="141">
        <v>200</v>
      </c>
      <c r="F102" s="158">
        <v>0</v>
      </c>
      <c r="G102" s="227">
        <f t="shared" si="12"/>
        <v>0</v>
      </c>
      <c r="H102" s="228"/>
    </row>
    <row r="103" spans="1:8" ht="27.75" customHeight="1" x14ac:dyDescent="0.25">
      <c r="A103" s="235"/>
      <c r="B103" s="224" t="s">
        <v>1335</v>
      </c>
      <c r="C103" s="225" t="s">
        <v>1315</v>
      </c>
      <c r="D103" s="226" t="s">
        <v>291</v>
      </c>
      <c r="E103" s="141">
        <v>200</v>
      </c>
      <c r="F103" s="158">
        <v>0</v>
      </c>
      <c r="G103" s="227">
        <f t="shared" si="12"/>
        <v>0</v>
      </c>
      <c r="H103" s="228"/>
    </row>
    <row r="104" spans="1:8" ht="19.5" customHeight="1" thickBot="1" x14ac:dyDescent="0.3">
      <c r="A104" s="235"/>
      <c r="B104" s="224" t="s">
        <v>1336</v>
      </c>
      <c r="C104" s="225" t="s">
        <v>1318</v>
      </c>
      <c r="D104" s="226" t="s">
        <v>1317</v>
      </c>
      <c r="E104" s="141">
        <v>50</v>
      </c>
      <c r="F104" s="158">
        <v>0</v>
      </c>
      <c r="G104" s="227">
        <f t="shared" si="12"/>
        <v>0</v>
      </c>
      <c r="H104" s="228"/>
    </row>
    <row r="105" spans="1:8" ht="15.75" thickBot="1" x14ac:dyDescent="0.3">
      <c r="A105" s="318" t="s">
        <v>1013</v>
      </c>
      <c r="B105" s="319"/>
      <c r="C105" s="319"/>
      <c r="D105" s="319"/>
      <c r="E105" s="319"/>
      <c r="F105" s="319"/>
      <c r="G105" s="320"/>
      <c r="H105" s="164">
        <f>+H89+H83+H77+H62+H47+H29+H16</f>
        <v>0</v>
      </c>
    </row>
    <row r="106" spans="1:8" x14ac:dyDescent="0.25">
      <c r="A106" s="321"/>
      <c r="B106" s="322"/>
      <c r="C106" s="322"/>
      <c r="D106" s="322"/>
      <c r="E106" s="322"/>
      <c r="F106" s="322"/>
      <c r="G106" s="322"/>
      <c r="H106" s="323"/>
    </row>
  </sheetData>
  <mergeCells count="33">
    <mergeCell ref="A1:H1"/>
    <mergeCell ref="A2:H2"/>
    <mergeCell ref="A3:H3"/>
    <mergeCell ref="B4:C4"/>
    <mergeCell ref="A5:B5"/>
    <mergeCell ref="C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A105:G105"/>
    <mergeCell ref="A106:H106"/>
    <mergeCell ref="A10:B10"/>
    <mergeCell ref="C10:D10"/>
    <mergeCell ref="E10:F10"/>
    <mergeCell ref="G10:H10"/>
    <mergeCell ref="A11:B12"/>
    <mergeCell ref="C11:D12"/>
    <mergeCell ref="E11:F12"/>
    <mergeCell ref="G11:H11"/>
    <mergeCell ref="G12:H12"/>
  </mergeCells>
  <hyperlinks>
    <hyperlink ref="G12" r:id="rId1"/>
  </hyperlinks>
  <pageMargins left="0.70866141732283472" right="0.70866141732283472" top="0.74803149606299213" bottom="0.74803149606299213" header="0.31496062992125984" footer="0.31496062992125984"/>
  <pageSetup scale="63"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view="pageBreakPreview" zoomScaleNormal="100" zoomScaleSheetLayoutView="100" workbookViewId="0">
      <selection activeCell="F30" sqref="F30"/>
    </sheetView>
  </sheetViews>
  <sheetFormatPr baseColWidth="10" defaultRowHeight="15" x14ac:dyDescent="0.25"/>
  <cols>
    <col min="1" max="2" width="6.7109375" customWidth="1"/>
    <col min="3" max="3" width="36" customWidth="1"/>
    <col min="4" max="4" width="8.140625" customWidth="1"/>
    <col min="5" max="5" width="15.140625" customWidth="1"/>
    <col min="6" max="6" width="25.5703125" customWidth="1"/>
    <col min="7" max="7" width="20.140625" customWidth="1"/>
    <col min="8" max="8" width="19.42578125" customWidth="1"/>
  </cols>
  <sheetData>
    <row r="1" spans="1:8" ht="19.5" x14ac:dyDescent="0.25">
      <c r="A1" s="336" t="s">
        <v>968</v>
      </c>
      <c r="B1" s="336"/>
      <c r="C1" s="336"/>
      <c r="D1" s="336"/>
      <c r="E1" s="336"/>
      <c r="F1" s="336"/>
      <c r="G1" s="336"/>
      <c r="H1" s="337"/>
    </row>
    <row r="2" spans="1:8" ht="19.5" x14ac:dyDescent="0.25">
      <c r="A2" s="336" t="s">
        <v>733</v>
      </c>
      <c r="B2" s="336"/>
      <c r="C2" s="336"/>
      <c r="D2" s="336"/>
      <c r="E2" s="336"/>
      <c r="F2" s="336"/>
      <c r="G2" s="336"/>
      <c r="H2" s="337"/>
    </row>
    <row r="3" spans="1:8" ht="19.5" x14ac:dyDescent="0.25">
      <c r="A3" s="336" t="s">
        <v>969</v>
      </c>
      <c r="B3" s="336"/>
      <c r="C3" s="336"/>
      <c r="D3" s="336"/>
      <c r="E3" s="336"/>
      <c r="F3" s="336"/>
      <c r="G3" s="336"/>
      <c r="H3" s="337"/>
    </row>
    <row r="4" spans="1:8" ht="15.75" thickBot="1" x14ac:dyDescent="0.3">
      <c r="A4" s="76"/>
      <c r="B4" s="289"/>
      <c r="C4" s="289"/>
      <c r="D4" s="75"/>
      <c r="E4" s="117"/>
      <c r="F4" s="75"/>
      <c r="G4" s="75"/>
      <c r="H4" s="77"/>
    </row>
    <row r="5" spans="1:8" ht="37.5" customHeight="1" thickBot="1" x14ac:dyDescent="0.3">
      <c r="A5" s="300" t="s">
        <v>970</v>
      </c>
      <c r="B5" s="301"/>
      <c r="C5" s="314" t="s">
        <v>1341</v>
      </c>
      <c r="D5" s="314"/>
      <c r="E5" s="314"/>
      <c r="F5" s="314"/>
      <c r="G5" s="314"/>
      <c r="H5" s="315"/>
    </row>
    <row r="6" spans="1:8" ht="32.25" customHeight="1" x14ac:dyDescent="0.25">
      <c r="A6" s="316" t="s">
        <v>971</v>
      </c>
      <c r="B6" s="295"/>
      <c r="C6" s="317"/>
      <c r="D6" s="317"/>
      <c r="E6" s="295" t="s">
        <v>972</v>
      </c>
      <c r="F6" s="295"/>
      <c r="G6" s="295" t="s">
        <v>0</v>
      </c>
      <c r="H6" s="296"/>
    </row>
    <row r="7" spans="1:8" x14ac:dyDescent="0.25">
      <c r="A7" s="303" t="s">
        <v>973</v>
      </c>
      <c r="B7" s="304"/>
      <c r="C7" s="324"/>
      <c r="D7" s="324"/>
      <c r="E7" s="304" t="s">
        <v>974</v>
      </c>
      <c r="F7" s="304"/>
      <c r="G7" s="304" t="s">
        <v>975</v>
      </c>
      <c r="H7" s="335"/>
    </row>
    <row r="8" spans="1:8" x14ac:dyDescent="0.25">
      <c r="A8" s="303" t="s">
        <v>974</v>
      </c>
      <c r="B8" s="304"/>
      <c r="C8" s="324"/>
      <c r="D8" s="324"/>
      <c r="E8" s="304" t="s">
        <v>976</v>
      </c>
      <c r="F8" s="304"/>
      <c r="G8" s="325" t="s">
        <v>977</v>
      </c>
      <c r="H8" s="326"/>
    </row>
    <row r="9" spans="1:8" x14ac:dyDescent="0.25">
      <c r="A9" s="303" t="s">
        <v>976</v>
      </c>
      <c r="B9" s="304"/>
      <c r="C9" s="324"/>
      <c r="D9" s="324"/>
      <c r="E9" s="304" t="s">
        <v>978</v>
      </c>
      <c r="F9" s="304"/>
      <c r="G9" s="325" t="s">
        <v>979</v>
      </c>
      <c r="H9" s="326"/>
    </row>
    <row r="10" spans="1:8" x14ac:dyDescent="0.25">
      <c r="A10" s="303" t="s">
        <v>980</v>
      </c>
      <c r="B10" s="304"/>
      <c r="C10" s="324"/>
      <c r="D10" s="324"/>
      <c r="E10" s="304" t="s">
        <v>980</v>
      </c>
      <c r="F10" s="304"/>
      <c r="G10" s="325" t="s">
        <v>981</v>
      </c>
      <c r="H10" s="326"/>
    </row>
    <row r="11" spans="1:8" x14ac:dyDescent="0.25">
      <c r="A11" s="303" t="s">
        <v>985</v>
      </c>
      <c r="B11" s="304"/>
      <c r="C11" s="329"/>
      <c r="D11" s="329"/>
      <c r="E11" s="331" t="s">
        <v>982</v>
      </c>
      <c r="F11" s="331"/>
      <c r="G11" s="325" t="s">
        <v>983</v>
      </c>
      <c r="H11" s="326"/>
    </row>
    <row r="12" spans="1:8" ht="15.75" thickBot="1" x14ac:dyDescent="0.3">
      <c r="A12" s="327"/>
      <c r="B12" s="328"/>
      <c r="C12" s="330"/>
      <c r="D12" s="330"/>
      <c r="E12" s="332"/>
      <c r="F12" s="332"/>
      <c r="G12" s="333" t="s">
        <v>984</v>
      </c>
      <c r="H12" s="334"/>
    </row>
    <row r="13" spans="1:8" ht="15.75" thickBot="1" x14ac:dyDescent="0.3">
      <c r="A13" s="260"/>
      <c r="B13" s="261"/>
      <c r="C13" s="261"/>
      <c r="D13" s="261"/>
      <c r="E13" s="261"/>
      <c r="F13" s="261"/>
      <c r="G13" s="262"/>
      <c r="H13" s="263"/>
    </row>
    <row r="14" spans="1:8" ht="15.75" thickBot="1" x14ac:dyDescent="0.3">
      <c r="A14" s="242" t="s">
        <v>276</v>
      </c>
      <c r="B14" s="243" t="s">
        <v>1</v>
      </c>
      <c r="C14" s="219" t="s">
        <v>2</v>
      </c>
      <c r="D14" s="219" t="s">
        <v>732</v>
      </c>
      <c r="E14" s="220" t="s">
        <v>731</v>
      </c>
      <c r="F14" s="219" t="s">
        <v>1337</v>
      </c>
      <c r="G14" s="221" t="s">
        <v>1017</v>
      </c>
      <c r="H14" s="222" t="s">
        <v>1338</v>
      </c>
    </row>
    <row r="15" spans="1:8" ht="15.75" thickBot="1" x14ac:dyDescent="0.3">
      <c r="A15" s="232"/>
      <c r="B15" s="42"/>
      <c r="C15" s="43"/>
      <c r="D15" s="44"/>
      <c r="E15" s="118"/>
      <c r="F15" s="44"/>
      <c r="G15" s="58"/>
      <c r="H15" s="58"/>
    </row>
    <row r="16" spans="1:8" x14ac:dyDescent="0.25">
      <c r="A16" s="277"/>
      <c r="B16" s="280"/>
      <c r="C16" s="265" t="s">
        <v>1014</v>
      </c>
      <c r="D16" s="278" t="s">
        <v>514</v>
      </c>
      <c r="E16" s="266">
        <v>1</v>
      </c>
      <c r="F16" s="273">
        <f>+'OBRAS CIVILES'!H451</f>
        <v>0</v>
      </c>
      <c r="G16" s="279">
        <f>+F16*E16</f>
        <v>0</v>
      </c>
      <c r="H16" s="281"/>
    </row>
    <row r="17" spans="1:8" x14ac:dyDescent="0.25">
      <c r="A17" s="268"/>
      <c r="B17" s="269"/>
      <c r="C17" s="265" t="s">
        <v>1015</v>
      </c>
      <c r="D17" s="271" t="s">
        <v>514</v>
      </c>
      <c r="E17" s="272">
        <v>1</v>
      </c>
      <c r="F17" s="273">
        <f>+'OBRAS ELECTRICAS'!H234</f>
        <v>0</v>
      </c>
      <c r="G17" s="274">
        <f>+F17*E17</f>
        <v>0</v>
      </c>
      <c r="H17" s="281"/>
    </row>
    <row r="18" spans="1:8" ht="15.75" thickBot="1" x14ac:dyDescent="0.3">
      <c r="A18" s="268"/>
      <c r="B18" s="269"/>
      <c r="C18" s="267" t="s">
        <v>830</v>
      </c>
      <c r="D18" s="271" t="s">
        <v>514</v>
      </c>
      <c r="E18" s="272">
        <v>1</v>
      </c>
      <c r="F18" s="273">
        <f>+URBANO!H105</f>
        <v>0</v>
      </c>
      <c r="G18" s="274">
        <f>+F18*E18</f>
        <v>0</v>
      </c>
      <c r="H18" s="281"/>
    </row>
    <row r="19" spans="1:8" ht="15.75" thickBot="1" x14ac:dyDescent="0.3">
      <c r="A19" s="286" t="s">
        <v>272</v>
      </c>
      <c r="B19" s="287" t="s">
        <v>290</v>
      </c>
      <c r="C19" s="287" t="s">
        <v>272</v>
      </c>
      <c r="D19" s="287"/>
      <c r="E19" s="287"/>
      <c r="F19" s="287"/>
      <c r="G19" s="288"/>
      <c r="H19" s="164">
        <f>+G18+G17+G16</f>
        <v>0</v>
      </c>
    </row>
    <row r="20" spans="1:8" ht="15.75" thickBot="1" x14ac:dyDescent="0.3">
      <c r="A20" s="283"/>
      <c r="B20" s="284"/>
      <c r="C20" s="284"/>
      <c r="D20" s="284"/>
      <c r="E20" s="284"/>
      <c r="F20" s="284"/>
      <c r="G20" s="284"/>
      <c r="H20" s="285"/>
    </row>
    <row r="21" spans="1:8" x14ac:dyDescent="0.25">
      <c r="A21" s="344" t="s">
        <v>1089</v>
      </c>
      <c r="B21" s="345"/>
      <c r="C21" s="345"/>
      <c r="D21" s="345"/>
      <c r="E21" s="345"/>
      <c r="F21" s="346"/>
      <c r="G21" s="204">
        <v>0.2</v>
      </c>
      <c r="H21" s="205">
        <f>+H19*G21</f>
        <v>0</v>
      </c>
    </row>
    <row r="22" spans="1:8" x14ac:dyDescent="0.25">
      <c r="A22" s="347" t="s">
        <v>273</v>
      </c>
      <c r="B22" s="348"/>
      <c r="C22" s="348"/>
      <c r="D22" s="348"/>
      <c r="E22" s="348"/>
      <c r="F22" s="349"/>
      <c r="G22" s="203">
        <v>0.01</v>
      </c>
      <c r="H22" s="206">
        <f>+H19*G22</f>
        <v>0</v>
      </c>
    </row>
    <row r="23" spans="1:8" x14ac:dyDescent="0.25">
      <c r="A23" s="350" t="s">
        <v>274</v>
      </c>
      <c r="B23" s="351"/>
      <c r="C23" s="351"/>
      <c r="D23" s="351"/>
      <c r="E23" s="351"/>
      <c r="F23" s="352"/>
      <c r="G23" s="203">
        <v>0.05</v>
      </c>
      <c r="H23" s="206">
        <f>+H19*G23</f>
        <v>0</v>
      </c>
    </row>
    <row r="24" spans="1:8" ht="15.75" thickBot="1" x14ac:dyDescent="0.3">
      <c r="A24" s="338" t="s">
        <v>275</v>
      </c>
      <c r="B24" s="339"/>
      <c r="C24" s="339"/>
      <c r="D24" s="339"/>
      <c r="E24" s="339"/>
      <c r="F24" s="340"/>
      <c r="G24" s="207">
        <v>0.19</v>
      </c>
      <c r="H24" s="208">
        <f>+H23*G24</f>
        <v>0</v>
      </c>
    </row>
    <row r="25" spans="1:8" ht="15.75" thickBot="1" x14ac:dyDescent="0.3">
      <c r="A25" s="6"/>
      <c r="B25" s="74"/>
      <c r="C25" s="74"/>
      <c r="D25" s="73"/>
      <c r="E25" s="143"/>
      <c r="F25" s="110"/>
      <c r="G25" s="111"/>
      <c r="H25" s="111"/>
    </row>
    <row r="26" spans="1:8" ht="15.75" thickBot="1" x14ac:dyDescent="0.3">
      <c r="A26" s="341" t="s">
        <v>1012</v>
      </c>
      <c r="B26" s="342"/>
      <c r="C26" s="342"/>
      <c r="D26" s="342"/>
      <c r="E26" s="342"/>
      <c r="F26" s="342"/>
      <c r="G26" s="343"/>
      <c r="H26" s="202">
        <f>+H24+H23+H22+H21+H19</f>
        <v>0</v>
      </c>
    </row>
    <row r="27" spans="1:8" x14ac:dyDescent="0.25">
      <c r="A27" s="6"/>
      <c r="B27" s="7"/>
      <c r="C27" s="8"/>
      <c r="D27" s="9"/>
      <c r="E27" s="144"/>
      <c r="F27" s="10"/>
      <c r="G27" s="11"/>
    </row>
  </sheetData>
  <mergeCells count="38">
    <mergeCell ref="A24:F24"/>
    <mergeCell ref="A26:G26"/>
    <mergeCell ref="A19:G19"/>
    <mergeCell ref="A20:H20"/>
    <mergeCell ref="A21:F21"/>
    <mergeCell ref="A22:F22"/>
    <mergeCell ref="A23:F23"/>
    <mergeCell ref="A1:H1"/>
    <mergeCell ref="A2:H2"/>
    <mergeCell ref="A3:H3"/>
    <mergeCell ref="B4:C4"/>
    <mergeCell ref="A5:B5"/>
    <mergeCell ref="C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G10:H10"/>
    <mergeCell ref="A11:B12"/>
    <mergeCell ref="C11:D12"/>
    <mergeCell ref="E11:F12"/>
    <mergeCell ref="G11:H11"/>
    <mergeCell ref="G12:H12"/>
    <mergeCell ref="A10:B10"/>
    <mergeCell ref="C10:D10"/>
    <mergeCell ref="E10:F10"/>
  </mergeCells>
  <hyperlinks>
    <hyperlink ref="G12" r:id="rId1"/>
  </hyperlinks>
  <printOptions horizontalCentered="1"/>
  <pageMargins left="0.70866141732283472" right="0.70866141732283472" top="0.74803149606299213" bottom="0.74803149606299213" header="0" footer="0"/>
  <pageSetup paperSize="2060" scale="60" fitToWidth="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OBRAS CIVILES</vt:lpstr>
      <vt:lpstr>OBRAS ELECTRICAS</vt:lpstr>
      <vt:lpstr>URBANO</vt:lpstr>
      <vt:lpstr>RESUMEN</vt:lpstr>
      <vt:lpstr>'OBRAS CIVILES'!Área_de_impresión</vt:lpstr>
      <vt:lpstr>RESUMEN!Área_de_impresión</vt:lpstr>
      <vt:lpstr>'OBRAS CIVILES'!Títulos_a_imprimir</vt:lpstr>
      <vt:lpstr>'OBRAS ELECTRICAS'!Títulos_a_imprimir</vt:lpstr>
      <vt:lpstr>URBANO!Títulos_a_imprimir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dc:creator>
  <cp:lastModifiedBy>user2</cp:lastModifiedBy>
  <cp:lastPrinted>2018-10-05T19:59:15Z</cp:lastPrinted>
  <dcterms:created xsi:type="dcterms:W3CDTF">2017-06-29T00:36:21Z</dcterms:created>
  <dcterms:modified xsi:type="dcterms:W3CDTF">2018-10-05T21:50:43Z</dcterms:modified>
</cp:coreProperties>
</file>