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5600" windowHeight="11685" activeTab="3"/>
  </bookViews>
  <sheets>
    <sheet name="OBRAS CIVILES" sheetId="1" r:id="rId1"/>
    <sheet name="OBRAS ELECTRICAS" sheetId="2" r:id="rId2"/>
    <sheet name="URBANO" sheetId="6" r:id="rId3"/>
    <sheet name="RESUMEN" sheetId="5" r:id="rId4"/>
  </sheets>
  <definedNames>
    <definedName name="_xlnm.Print_Area" localSheetId="0">'OBRAS CIVILES'!$A$1:$H$452</definedName>
    <definedName name="_xlnm.Print_Area" localSheetId="3">RESUMEN!$A$1:$H$41</definedName>
    <definedName name="_xlnm.Print_Titles" localSheetId="0">'OBRAS CIVILES'!$1:$14</definedName>
    <definedName name="_xlnm.Print_Titles" localSheetId="1">'OBRAS ELECTRICAS'!$1:$14</definedName>
    <definedName name="_xlnm.Print_Titles" localSheetId="2">URBANO!$1:$14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8" i="1" l="1"/>
  <c r="H16" i="1" s="1"/>
  <c r="H312" i="1" l="1"/>
  <c r="G314" i="1"/>
  <c r="G265" i="1" l="1"/>
  <c r="G253" i="1"/>
  <c r="G251" i="1"/>
  <c r="G24" i="1"/>
  <c r="G92" i="6"/>
  <c r="G94" i="6"/>
  <c r="G88" i="6" l="1"/>
  <c r="G100" i="6"/>
  <c r="G101" i="6"/>
  <c r="G102" i="6"/>
  <c r="G103" i="6"/>
  <c r="G104" i="6"/>
  <c r="G85" i="6" l="1"/>
  <c r="G87" i="6" l="1"/>
  <c r="G86" i="6"/>
  <c r="G84" i="6"/>
  <c r="G99" i="6"/>
  <c r="G98" i="6"/>
  <c r="G97" i="6"/>
  <c r="G93" i="6"/>
  <c r="G91" i="6"/>
  <c r="G90" i="6"/>
  <c r="H89" i="6" l="1"/>
  <c r="H83" i="6"/>
  <c r="G41" i="6"/>
  <c r="G40" i="6"/>
  <c r="G55" i="6"/>
  <c r="G54" i="6"/>
  <c r="G69" i="6" l="1"/>
  <c r="G68" i="6"/>
  <c r="G82" i="6"/>
  <c r="G81" i="6"/>
  <c r="G80" i="6"/>
  <c r="G79" i="6"/>
  <c r="G78" i="6"/>
  <c r="G76" i="6"/>
  <c r="G75" i="6"/>
  <c r="G74" i="6"/>
  <c r="G73" i="6"/>
  <c r="G72" i="6"/>
  <c r="G71" i="6"/>
  <c r="G70" i="6"/>
  <c r="G67" i="6"/>
  <c r="G66" i="6"/>
  <c r="G65" i="6"/>
  <c r="G64" i="6"/>
  <c r="G63" i="6"/>
  <c r="G61" i="6"/>
  <c r="G60" i="6"/>
  <c r="G59" i="6"/>
  <c r="G58" i="6"/>
  <c r="G57" i="6"/>
  <c r="G56" i="6"/>
  <c r="G53" i="6"/>
  <c r="G52" i="6"/>
  <c r="G51" i="6"/>
  <c r="G50" i="6"/>
  <c r="G49" i="6"/>
  <c r="G48" i="6"/>
  <c r="G46" i="6"/>
  <c r="G45" i="6"/>
  <c r="G44" i="6"/>
  <c r="G43" i="6"/>
  <c r="G42" i="6"/>
  <c r="G39" i="6"/>
  <c r="G38" i="6"/>
  <c r="G37" i="6"/>
  <c r="G36" i="6"/>
  <c r="G35" i="6"/>
  <c r="G34" i="6"/>
  <c r="G33" i="6"/>
  <c r="G32" i="6"/>
  <c r="G31" i="6"/>
  <c r="G30" i="6"/>
  <c r="G27" i="6"/>
  <c r="G26" i="6"/>
  <c r="G25" i="6"/>
  <c r="G24" i="6"/>
  <c r="G23" i="6"/>
  <c r="G22" i="6"/>
  <c r="G21" i="6"/>
  <c r="G20" i="6"/>
  <c r="G19" i="6"/>
  <c r="G18" i="6"/>
  <c r="G17" i="6"/>
  <c r="H62" i="6" l="1"/>
  <c r="H77" i="6"/>
  <c r="H47" i="6"/>
  <c r="H16" i="6"/>
  <c r="H29" i="6"/>
  <c r="H105" i="6" l="1"/>
  <c r="F18" i="5" s="1"/>
  <c r="G18" i="5" s="1"/>
  <c r="G365" i="1" l="1"/>
  <c r="G364" i="1"/>
  <c r="G356" i="1"/>
  <c r="G355" i="1"/>
  <c r="G354" i="1"/>
  <c r="G350" i="1" l="1"/>
  <c r="G363" i="1"/>
  <c r="G362" i="1"/>
  <c r="G361" i="1"/>
  <c r="G360" i="1"/>
  <c r="G359" i="1"/>
  <c r="G358" i="1"/>
  <c r="G347" i="1"/>
  <c r="H357" i="1" l="1"/>
  <c r="G353" i="1"/>
  <c r="G352" i="1"/>
  <c r="G351" i="1"/>
  <c r="G349" i="1"/>
  <c r="H348" i="1" l="1"/>
  <c r="G233" i="2"/>
  <c r="G232" i="2"/>
  <c r="G231" i="2"/>
  <c r="G230" i="2"/>
  <c r="G229" i="2"/>
  <c r="G228" i="2"/>
  <c r="G227" i="2"/>
  <c r="G226" i="2"/>
  <c r="G224" i="2"/>
  <c r="G223" i="2"/>
  <c r="G222" i="2"/>
  <c r="G221" i="2"/>
  <c r="G220" i="2"/>
  <c r="G219" i="2"/>
  <c r="G217" i="2"/>
  <c r="G216" i="2"/>
  <c r="G215" i="2"/>
  <c r="G214" i="2"/>
  <c r="G213" i="2"/>
  <c r="G212" i="2"/>
  <c r="G211" i="2"/>
  <c r="G210" i="2"/>
  <c r="G209" i="2"/>
  <c r="G208" i="2"/>
  <c r="G207" i="2"/>
  <c r="G206" i="2"/>
  <c r="G205" i="2"/>
  <c r="G203" i="2"/>
  <c r="G202" i="2"/>
  <c r="G201" i="2"/>
  <c r="G200" i="2"/>
  <c r="G199" i="2"/>
  <c r="G198" i="2"/>
  <c r="G197" i="2"/>
  <c r="G196" i="2"/>
  <c r="G194" i="2"/>
  <c r="G193" i="2"/>
  <c r="G192" i="2"/>
  <c r="G191" i="2"/>
  <c r="G190" i="2"/>
  <c r="G189" i="2"/>
  <c r="G188" i="2"/>
  <c r="G186" i="2"/>
  <c r="G185" i="2"/>
  <c r="G184" i="2"/>
  <c r="G183" i="2"/>
  <c r="G182" i="2"/>
  <c r="G181" i="2"/>
  <c r="G180" i="2"/>
  <c r="G178" i="2"/>
  <c r="G177" i="2"/>
  <c r="G176" i="2"/>
  <c r="G174" i="2"/>
  <c r="G173" i="2"/>
  <c r="G172" i="2"/>
  <c r="G169" i="2"/>
  <c r="G168" i="2"/>
  <c r="G167" i="2"/>
  <c r="G166" i="2"/>
  <c r="G165" i="2"/>
  <c r="G164" i="2"/>
  <c r="G163" i="2"/>
  <c r="G162" i="2"/>
  <c r="G161" i="2"/>
  <c r="G160" i="2"/>
  <c r="G159" i="2"/>
  <c r="G155" i="2"/>
  <c r="G154" i="2"/>
  <c r="G153" i="2"/>
  <c r="G152" i="2"/>
  <c r="G151" i="2"/>
  <c r="G150" i="2"/>
  <c r="G149" i="2"/>
  <c r="G148" i="2"/>
  <c r="G147" i="2"/>
  <c r="G146" i="2"/>
  <c r="G145" i="2"/>
  <c r="G142" i="2"/>
  <c r="G141" i="2"/>
  <c r="G140" i="2"/>
  <c r="G139" i="2"/>
  <c r="G138" i="2"/>
  <c r="G137" i="2"/>
  <c r="G136" i="2"/>
  <c r="G135" i="2"/>
  <c r="G134" i="2"/>
  <c r="G132" i="2"/>
  <c r="G131" i="2"/>
  <c r="G129" i="2"/>
  <c r="H127" i="2" s="1"/>
  <c r="G126" i="2"/>
  <c r="G125" i="2"/>
  <c r="G124" i="2"/>
  <c r="G123" i="2"/>
  <c r="G122" i="2"/>
  <c r="G121" i="2"/>
  <c r="G120" i="2"/>
  <c r="G119" i="2"/>
  <c r="G118" i="2"/>
  <c r="G117" i="2"/>
  <c r="G116" i="2"/>
  <c r="G115" i="2"/>
  <c r="G112" i="2"/>
  <c r="G111" i="2"/>
  <c r="G110" i="2"/>
  <c r="G108" i="2"/>
  <c r="G107" i="2"/>
  <c r="G106" i="2"/>
  <c r="G105" i="2"/>
  <c r="G104" i="2"/>
  <c r="G103" i="2"/>
  <c r="G102" i="2"/>
  <c r="G101" i="2"/>
  <c r="G100" i="2"/>
  <c r="G99" i="2"/>
  <c r="G97" i="2"/>
  <c r="G96" i="2"/>
  <c r="G95" i="2"/>
  <c r="G94" i="2"/>
  <c r="G93" i="2"/>
  <c r="G92" i="2"/>
  <c r="G91" i="2"/>
  <c r="G88" i="2"/>
  <c r="G87" i="2"/>
  <c r="G86" i="2"/>
  <c r="G85" i="2"/>
  <c r="G84" i="2"/>
  <c r="G83" i="2"/>
  <c r="G82" i="2"/>
  <c r="G81" i="2"/>
  <c r="G80" i="2"/>
  <c r="G79" i="2"/>
  <c r="G78" i="2"/>
  <c r="G77" i="2"/>
  <c r="G75" i="2"/>
  <c r="G74" i="2"/>
  <c r="G73" i="2"/>
  <c r="G72" i="2"/>
  <c r="G71" i="2"/>
  <c r="G70" i="2"/>
  <c r="G68" i="2"/>
  <c r="G67" i="2"/>
  <c r="G66" i="2"/>
  <c r="G65" i="2"/>
  <c r="G64" i="2"/>
  <c r="G63" i="2"/>
  <c r="G62" i="2"/>
  <c r="G61" i="2"/>
  <c r="G60" i="2"/>
  <c r="G59" i="2"/>
  <c r="G58" i="2"/>
  <c r="G57" i="2"/>
  <c r="G56" i="2"/>
  <c r="G55" i="2"/>
  <c r="G54" i="2"/>
  <c r="G53" i="2"/>
  <c r="G51" i="2"/>
  <c r="G50" i="2"/>
  <c r="G49" i="2"/>
  <c r="G48" i="2"/>
  <c r="G47" i="2"/>
  <c r="G46" i="2"/>
  <c r="G45" i="2"/>
  <c r="G43" i="2"/>
  <c r="H41" i="2" s="1"/>
  <c r="G40" i="2"/>
  <c r="H38" i="2" s="1"/>
  <c r="G37" i="2"/>
  <c r="G36" i="2"/>
  <c r="G35" i="2"/>
  <c r="G34" i="2"/>
  <c r="G32" i="2"/>
  <c r="G31" i="2"/>
  <c r="G30" i="2"/>
  <c r="G29" i="2"/>
  <c r="G28" i="2"/>
  <c r="G27" i="2"/>
  <c r="G26" i="2"/>
  <c r="G25" i="2"/>
  <c r="G24" i="2"/>
  <c r="G23" i="2"/>
  <c r="G22" i="2"/>
  <c r="G20" i="2"/>
  <c r="G19" i="2"/>
  <c r="G18" i="2"/>
  <c r="G17" i="2"/>
  <c r="H130" i="2" l="1"/>
  <c r="H76" i="2"/>
  <c r="H109" i="2"/>
  <c r="H144" i="2"/>
  <c r="H195" i="2"/>
  <c r="H21" i="2"/>
  <c r="H16" i="2"/>
  <c r="H69" i="2"/>
  <c r="H187" i="2"/>
  <c r="H225" i="2"/>
  <c r="H52" i="2"/>
  <c r="H98" i="2"/>
  <c r="H171" i="2"/>
  <c r="H179" i="2"/>
  <c r="H204" i="2"/>
  <c r="H218" i="2"/>
  <c r="H33" i="2"/>
  <c r="H44" i="2"/>
  <c r="H89" i="2"/>
  <c r="H113" i="2"/>
  <c r="H133" i="2"/>
  <c r="H158" i="2"/>
  <c r="H175" i="2"/>
  <c r="H234" i="2" l="1"/>
  <c r="F17" i="5" s="1"/>
  <c r="G17" i="5" s="1"/>
  <c r="G440" i="1" l="1"/>
  <c r="G309" i="1" l="1"/>
  <c r="G295" i="1"/>
  <c r="G154" i="1"/>
  <c r="G153" i="1"/>
  <c r="G328" i="1"/>
  <c r="G65" i="1"/>
  <c r="G64" i="1"/>
  <c r="G63" i="1"/>
  <c r="G60" i="1"/>
  <c r="H62" i="1" l="1"/>
  <c r="G47" i="1"/>
  <c r="G48" i="1"/>
  <c r="G49" i="1"/>
  <c r="G50" i="1"/>
  <c r="G57" i="1" l="1"/>
  <c r="G56" i="1"/>
  <c r="G39" i="1"/>
  <c r="H55" i="1" l="1"/>
  <c r="G33" i="1"/>
  <c r="G27" i="1"/>
  <c r="G20" i="1"/>
  <c r="G17" i="1"/>
  <c r="G26" i="1" l="1"/>
  <c r="G21" i="1"/>
  <c r="H25" i="1" l="1"/>
  <c r="H19" i="1" l="1"/>
  <c r="G23" i="1"/>
  <c r="H22" i="1" s="1"/>
  <c r="G31" i="1"/>
  <c r="H30" i="1" s="1"/>
  <c r="G34" i="1"/>
  <c r="G35" i="1"/>
  <c r="G37" i="1"/>
  <c r="G38" i="1"/>
  <c r="G40" i="1"/>
  <c r="G41" i="1"/>
  <c r="G45" i="1"/>
  <c r="G46" i="1"/>
  <c r="G51" i="1"/>
  <c r="G52" i="1"/>
  <c r="G59" i="1"/>
  <c r="G61" i="1"/>
  <c r="G69" i="1"/>
  <c r="G70" i="1"/>
  <c r="G71" i="1"/>
  <c r="G72" i="1"/>
  <c r="G73" i="1"/>
  <c r="G74" i="1"/>
  <c r="G75" i="1"/>
  <c r="G77" i="1"/>
  <c r="G78" i="1"/>
  <c r="G79" i="1"/>
  <c r="G84" i="1"/>
  <c r="G85" i="1"/>
  <c r="G86" i="1"/>
  <c r="G87" i="1"/>
  <c r="G88" i="1"/>
  <c r="G89" i="1"/>
  <c r="G90" i="1"/>
  <c r="G91" i="1"/>
  <c r="G92" i="1"/>
  <c r="G93" i="1"/>
  <c r="G94" i="1"/>
  <c r="G95" i="1"/>
  <c r="G96" i="1"/>
  <c r="G97" i="1"/>
  <c r="G98" i="1"/>
  <c r="G99" i="1"/>
  <c r="G100" i="1"/>
  <c r="G101" i="1"/>
  <c r="G102" i="1"/>
  <c r="G103" i="1"/>
  <c r="G104" i="1"/>
  <c r="G105" i="1"/>
  <c r="G106" i="1"/>
  <c r="G107" i="1"/>
  <c r="G108" i="1"/>
  <c r="G109" i="1"/>
  <c r="G110" i="1"/>
  <c r="G111" i="1"/>
  <c r="G112" i="1"/>
  <c r="G113" i="1"/>
  <c r="G115" i="1"/>
  <c r="G116" i="1"/>
  <c r="G118" i="1"/>
  <c r="G119" i="1"/>
  <c r="G120" i="1"/>
  <c r="G121" i="1"/>
  <c r="G122" i="1"/>
  <c r="G123" i="1"/>
  <c r="G124" i="1"/>
  <c r="G125" i="1"/>
  <c r="G126" i="1"/>
  <c r="G127" i="1"/>
  <c r="G128" i="1"/>
  <c r="G129" i="1"/>
  <c r="G130" i="1"/>
  <c r="G131" i="1"/>
  <c r="G132" i="1"/>
  <c r="G133" i="1"/>
  <c r="G134" i="1"/>
  <c r="G135" i="1"/>
  <c r="G136" i="1"/>
  <c r="G137" i="1"/>
  <c r="G138" i="1"/>
  <c r="G139" i="1"/>
  <c r="G140" i="1"/>
  <c r="G141" i="1"/>
  <c r="G142" i="1"/>
  <c r="G143" i="1"/>
  <c r="G144" i="1"/>
  <c r="G145" i="1"/>
  <c r="G146" i="1"/>
  <c r="G147" i="1"/>
  <c r="G148" i="1"/>
  <c r="G149" i="1"/>
  <c r="G150" i="1"/>
  <c r="G151" i="1"/>
  <c r="G152" i="1"/>
  <c r="G156" i="1"/>
  <c r="G157" i="1"/>
  <c r="G158" i="1"/>
  <c r="G159" i="1"/>
  <c r="G162" i="1"/>
  <c r="G163" i="1"/>
  <c r="G164" i="1"/>
  <c r="G165" i="1"/>
  <c r="G166" i="1"/>
  <c r="G167" i="1"/>
  <c r="G168" i="1"/>
  <c r="G170" i="1"/>
  <c r="G171" i="1"/>
  <c r="G172" i="1"/>
  <c r="G173" i="1"/>
  <c r="G174" i="1"/>
  <c r="G175" i="1"/>
  <c r="G176" i="1"/>
  <c r="G177" i="1"/>
  <c r="G178" i="1"/>
  <c r="G179" i="1"/>
  <c r="G180" i="1"/>
  <c r="G181" i="1"/>
  <c r="G182" i="1"/>
  <c r="G183" i="1"/>
  <c r="G184" i="1"/>
  <c r="G185" i="1"/>
  <c r="G186" i="1"/>
  <c r="G187" i="1"/>
  <c r="G188" i="1"/>
  <c r="G190" i="1"/>
  <c r="G191" i="1"/>
  <c r="G192" i="1"/>
  <c r="G193" i="1"/>
  <c r="G194" i="1"/>
  <c r="G195" i="1"/>
  <c r="G196" i="1"/>
  <c r="G197" i="1"/>
  <c r="G198" i="1"/>
  <c r="G199" i="1"/>
  <c r="G201" i="1"/>
  <c r="G202" i="1"/>
  <c r="G203" i="1"/>
  <c r="G204" i="1"/>
  <c r="G205" i="1"/>
  <c r="G206" i="1"/>
  <c r="G207" i="1"/>
  <c r="G208" i="1"/>
  <c r="G209" i="1"/>
  <c r="G210" i="1"/>
  <c r="G211" i="1"/>
  <c r="G212" i="1"/>
  <c r="G213" i="1"/>
  <c r="G214" i="1"/>
  <c r="G216" i="1"/>
  <c r="G217" i="1"/>
  <c r="G218" i="1"/>
  <c r="G219" i="1"/>
  <c r="G220" i="1"/>
  <c r="G222" i="1"/>
  <c r="G223" i="1"/>
  <c r="G224" i="1"/>
  <c r="G225" i="1"/>
  <c r="G228" i="1"/>
  <c r="G229" i="1"/>
  <c r="G230" i="1"/>
  <c r="G231" i="1"/>
  <c r="G232" i="1"/>
  <c r="G233" i="1"/>
  <c r="G234" i="1"/>
  <c r="G236" i="1"/>
  <c r="G237" i="1"/>
  <c r="G238" i="1"/>
  <c r="G239" i="1"/>
  <c r="G240" i="1"/>
  <c r="G241" i="1"/>
  <c r="G242" i="1"/>
  <c r="G243" i="1"/>
  <c r="G244" i="1"/>
  <c r="G245" i="1"/>
  <c r="G247" i="1"/>
  <c r="G248" i="1"/>
  <c r="G250" i="1"/>
  <c r="G252" i="1"/>
  <c r="G254" i="1"/>
  <c r="G255" i="1"/>
  <c r="G256" i="1"/>
  <c r="G257" i="1"/>
  <c r="G258" i="1"/>
  <c r="G259" i="1"/>
  <c r="G260" i="1"/>
  <c r="G261" i="1"/>
  <c r="G262" i="1"/>
  <c r="G263" i="1"/>
  <c r="G264" i="1"/>
  <c r="G266" i="1"/>
  <c r="G267" i="1"/>
  <c r="G269" i="1"/>
  <c r="G270" i="1"/>
  <c r="G271" i="1"/>
  <c r="G272" i="1"/>
  <c r="G273" i="1"/>
  <c r="G274" i="1"/>
  <c r="G276" i="1"/>
  <c r="G277" i="1"/>
  <c r="G278" i="1"/>
  <c r="G279" i="1"/>
  <c r="G280" i="1"/>
  <c r="G281" i="1"/>
  <c r="G282" i="1"/>
  <c r="G283" i="1"/>
  <c r="G284" i="1"/>
  <c r="G286" i="1"/>
  <c r="G287" i="1"/>
  <c r="G288" i="1"/>
  <c r="G289" i="1"/>
  <c r="G291" i="1"/>
  <c r="G297" i="1"/>
  <c r="G298" i="1"/>
  <c r="G299" i="1"/>
  <c r="G300" i="1"/>
  <c r="G301" i="1"/>
  <c r="G303" i="1"/>
  <c r="G304" i="1"/>
  <c r="G306" i="1"/>
  <c r="G307" i="1"/>
  <c r="G308" i="1"/>
  <c r="G313" i="1"/>
  <c r="G315" i="1"/>
  <c r="G316" i="1"/>
  <c r="G317" i="1"/>
  <c r="G318" i="1"/>
  <c r="G319" i="1"/>
  <c r="G320" i="1"/>
  <c r="G322" i="1"/>
  <c r="G323" i="1"/>
  <c r="G324" i="1"/>
  <c r="G325" i="1"/>
  <c r="G327" i="1"/>
  <c r="G329" i="1"/>
  <c r="G330" i="1"/>
  <c r="G331" i="1"/>
  <c r="G332" i="1"/>
  <c r="G333" i="1"/>
  <c r="G334" i="1"/>
  <c r="G335" i="1"/>
  <c r="G336" i="1"/>
  <c r="G341" i="1"/>
  <c r="G342" i="1"/>
  <c r="G343" i="1"/>
  <c r="G344" i="1"/>
  <c r="G345" i="1"/>
  <c r="G346" i="1"/>
  <c r="G368" i="1"/>
  <c r="G369" i="1"/>
  <c r="G370" i="1"/>
  <c r="G371" i="1"/>
  <c r="G372" i="1"/>
  <c r="G373" i="1"/>
  <c r="G374" i="1"/>
  <c r="G375" i="1"/>
  <c r="G376" i="1"/>
  <c r="G377" i="1"/>
  <c r="G378" i="1"/>
  <c r="G379" i="1"/>
  <c r="G380" i="1"/>
  <c r="G381" i="1"/>
  <c r="G382" i="1"/>
  <c r="G383" i="1"/>
  <c r="G384" i="1"/>
  <c r="G385" i="1"/>
  <c r="G387" i="1"/>
  <c r="G388" i="1"/>
  <c r="G389" i="1"/>
  <c r="G390" i="1"/>
  <c r="G394" i="1"/>
  <c r="G395" i="1"/>
  <c r="G396" i="1"/>
  <c r="G397" i="1"/>
  <c r="G398" i="1"/>
  <c r="G399" i="1"/>
  <c r="G400" i="1"/>
  <c r="G401" i="1"/>
  <c r="G402" i="1"/>
  <c r="G404" i="1"/>
  <c r="G413" i="1"/>
  <c r="G414" i="1"/>
  <c r="G415" i="1"/>
  <c r="G416" i="1"/>
  <c r="G417" i="1"/>
  <c r="G418" i="1"/>
  <c r="G419" i="1"/>
  <c r="G420" i="1"/>
  <c r="G421" i="1"/>
  <c r="G422" i="1"/>
  <c r="G423" i="1"/>
  <c r="G424" i="1"/>
  <c r="G425" i="1"/>
  <c r="G426" i="1"/>
  <c r="G427" i="1"/>
  <c r="G429" i="1"/>
  <c r="G430" i="1"/>
  <c r="G431" i="1"/>
  <c r="G432" i="1"/>
  <c r="G433" i="1"/>
  <c r="G434" i="1"/>
  <c r="G436" i="1"/>
  <c r="G437" i="1"/>
  <c r="G439" i="1"/>
  <c r="G444" i="1"/>
  <c r="G445" i="1"/>
  <c r="G447" i="1"/>
  <c r="G448" i="1"/>
  <c r="G292" i="1"/>
  <c r="G293" i="1"/>
  <c r="G294" i="1"/>
  <c r="G405" i="1"/>
  <c r="G406" i="1"/>
  <c r="G407" i="1"/>
  <c r="G408" i="1"/>
  <c r="G409" i="1"/>
  <c r="G410" i="1"/>
  <c r="G411" i="1"/>
  <c r="H340" i="1" l="1"/>
  <c r="H366" i="1" s="1"/>
  <c r="H36" i="1"/>
  <c r="H305" i="1"/>
  <c r="H290" i="1"/>
  <c r="H32" i="1"/>
  <c r="H326" i="1"/>
  <c r="H367" i="1"/>
  <c r="H403" i="1"/>
  <c r="H28" i="1"/>
  <c r="H83" i="1"/>
  <c r="H114" i="1"/>
  <c r="H58" i="1"/>
  <c r="H66" i="1" s="1"/>
  <c r="H438" i="1"/>
  <c r="H321" i="1"/>
  <c r="H246" i="1"/>
  <c r="H446" i="1"/>
  <c r="H215" i="1"/>
  <c r="H428" i="1"/>
  <c r="H393" i="1"/>
  <c r="H302" i="1"/>
  <c r="H169" i="1"/>
  <c r="H235" i="1"/>
  <c r="H412" i="1"/>
  <c r="H249" i="1"/>
  <c r="H443" i="1"/>
  <c r="H227" i="1"/>
  <c r="H386" i="1"/>
  <c r="H435" i="1"/>
  <c r="H221" i="1"/>
  <c r="H296" i="1"/>
  <c r="H285" i="1"/>
  <c r="H275" i="1"/>
  <c r="H268" i="1"/>
  <c r="H200" i="1"/>
  <c r="H189" i="1"/>
  <c r="H161" i="1"/>
  <c r="H155" i="1"/>
  <c r="H117" i="1"/>
  <c r="H76" i="1"/>
  <c r="H68" i="1"/>
  <c r="H44" i="1"/>
  <c r="H53" i="1" s="1"/>
  <c r="H449" i="1" l="1"/>
  <c r="H441" i="1"/>
  <c r="H310" i="1"/>
  <c r="H42" i="1"/>
  <c r="H391" i="1"/>
  <c r="H337" i="1"/>
  <c r="H80" i="1"/>
  <c r="H451" i="1" l="1"/>
  <c r="F16" i="5" s="1"/>
  <c r="G16" i="5" s="1"/>
  <c r="H19" i="5" s="1"/>
  <c r="H22" i="5" l="1"/>
  <c r="H23" i="5"/>
  <c r="H24" i="5" s="1"/>
  <c r="H21" i="5"/>
  <c r="H26" i="5" l="1"/>
</calcChain>
</file>

<file path=xl/sharedStrings.xml><?xml version="1.0" encoding="utf-8"?>
<sst xmlns="http://schemas.openxmlformats.org/spreadsheetml/2006/main" count="2139" uniqueCount="1363">
  <si>
    <t>UNIVERSIDAD NACIONAL DE COLOMBIA</t>
  </si>
  <si>
    <t>ITEM</t>
  </si>
  <si>
    <t>DESCRIPCIÓN</t>
  </si>
  <si>
    <t>1,1,1</t>
  </si>
  <si>
    <t>1,2,1</t>
  </si>
  <si>
    <t>1,3,1</t>
  </si>
  <si>
    <t>1,4,1</t>
  </si>
  <si>
    <t>PRELIMINARES</t>
  </si>
  <si>
    <t>INSTALACIÓN SERVICIOS PÚBLICOS</t>
  </si>
  <si>
    <t>CAMPAMENTO Y ADECUACIONES</t>
  </si>
  <si>
    <t>CERRAMIENTO Y SEÑALIZACIÓN</t>
  </si>
  <si>
    <t>REPLANTEO</t>
  </si>
  <si>
    <t>EXCAVACIÓN Y CIMENTACIONES</t>
  </si>
  <si>
    <t>EXCAVACIONES</t>
  </si>
  <si>
    <t>RELLENOS</t>
  </si>
  <si>
    <t>ESTRUCTURA DE CIMENTACIÓN</t>
  </si>
  <si>
    <t>2,1,1</t>
  </si>
  <si>
    <t>2,2,2</t>
  </si>
  <si>
    <t>2,2,1</t>
  </si>
  <si>
    <t>2,3,1</t>
  </si>
  <si>
    <t>2,3,2</t>
  </si>
  <si>
    <t>2,3,3</t>
  </si>
  <si>
    <t>2,3,4</t>
  </si>
  <si>
    <t>ESTRUCTURA</t>
  </si>
  <si>
    <t>3,1,1</t>
  </si>
  <si>
    <t>3,1,2</t>
  </si>
  <si>
    <t>3,1,4</t>
  </si>
  <si>
    <t>3,1,5</t>
  </si>
  <si>
    <t>3,1,6</t>
  </si>
  <si>
    <t>3,1,7</t>
  </si>
  <si>
    <t>3,1,8</t>
  </si>
  <si>
    <t>CUBIERTA</t>
  </si>
  <si>
    <t>ESTRUCTURA METÁLICA</t>
  </si>
  <si>
    <t>4,1,1</t>
  </si>
  <si>
    <t>4,1,2</t>
  </si>
  <si>
    <t>4,2,1</t>
  </si>
  <si>
    <t>4,2,2</t>
  </si>
  <si>
    <t>MUROS</t>
  </si>
  <si>
    <t>5,1,1</t>
  </si>
  <si>
    <t>5,1,2</t>
  </si>
  <si>
    <t>5,1,3</t>
  </si>
  <si>
    <t>5,1,4</t>
  </si>
  <si>
    <t>5,1,5</t>
  </si>
  <si>
    <t>5,1,6</t>
  </si>
  <si>
    <t>5,1,7</t>
  </si>
  <si>
    <t>5,2,1</t>
  </si>
  <si>
    <t>5,2,2</t>
  </si>
  <si>
    <t>5,2,3</t>
  </si>
  <si>
    <t>CUARTO DE BOMBAS INCENDIO</t>
  </si>
  <si>
    <t xml:space="preserve">ACTIVIDADES COMPLEMENTARIAS </t>
  </si>
  <si>
    <t>RED HIDRAULICA</t>
  </si>
  <si>
    <t>VALVULAS Y ACCESORIOS</t>
  </si>
  <si>
    <t>RED RESIDUAL</t>
  </si>
  <si>
    <t>OBRAS DE MAMPOSTERIA Y CONCRETO</t>
  </si>
  <si>
    <t>OBRAS CIVILES</t>
  </si>
  <si>
    <t xml:space="preserve">OBRAS COMPLEMENTARIAS </t>
  </si>
  <si>
    <t>EQUIPOS</t>
  </si>
  <si>
    <t>6,1,1</t>
  </si>
  <si>
    <t>6,1,2</t>
  </si>
  <si>
    <t>6,1,3</t>
  </si>
  <si>
    <t>6,1,4</t>
  </si>
  <si>
    <t>6,1,5</t>
  </si>
  <si>
    <t>6,1,6</t>
  </si>
  <si>
    <t>6,1,7</t>
  </si>
  <si>
    <t>6,1,8</t>
  </si>
  <si>
    <t>6,1,9</t>
  </si>
  <si>
    <t>6,1,10</t>
  </si>
  <si>
    <t>6,1,11</t>
  </si>
  <si>
    <t>6,1,12</t>
  </si>
  <si>
    <t>6,1,13</t>
  </si>
  <si>
    <t>6,1,14</t>
  </si>
  <si>
    <t>6,1,15</t>
  </si>
  <si>
    <t>6,1,16</t>
  </si>
  <si>
    <t>6,1,17</t>
  </si>
  <si>
    <t>6,1,18</t>
  </si>
  <si>
    <t>6,1,19</t>
  </si>
  <si>
    <t>6,1,20</t>
  </si>
  <si>
    <t>6,1,21</t>
  </si>
  <si>
    <t>6,1,22</t>
  </si>
  <si>
    <t>6,1,23</t>
  </si>
  <si>
    <t>6,1,24</t>
  </si>
  <si>
    <t>6,1,25</t>
  </si>
  <si>
    <t>6,1,26</t>
  </si>
  <si>
    <t>6,1,27</t>
  </si>
  <si>
    <t>6,1,28</t>
  </si>
  <si>
    <t>6,1,29</t>
  </si>
  <si>
    <t>6,1,30</t>
  </si>
  <si>
    <t>6,2,1</t>
  </si>
  <si>
    <t>6,2,2</t>
  </si>
  <si>
    <t>6,3,1</t>
  </si>
  <si>
    <t>6,3,2</t>
  </si>
  <si>
    <t>6,3,3</t>
  </si>
  <si>
    <t>6,3,4</t>
  </si>
  <si>
    <t>6,4,1</t>
  </si>
  <si>
    <t>6,4,2</t>
  </si>
  <si>
    <t>6,4,3</t>
  </si>
  <si>
    <t>6,4,4</t>
  </si>
  <si>
    <t>6,5,1</t>
  </si>
  <si>
    <t>6,5,2</t>
  </si>
  <si>
    <t>6,5,3</t>
  </si>
  <si>
    <t>6,5,4</t>
  </si>
  <si>
    <t>6,5,5</t>
  </si>
  <si>
    <t>6,5,6</t>
  </si>
  <si>
    <t>6,5,7</t>
  </si>
  <si>
    <t>6,6,1</t>
  </si>
  <si>
    <t>6,6,2</t>
  </si>
  <si>
    <t>6,6,3</t>
  </si>
  <si>
    <t>6,6,4</t>
  </si>
  <si>
    <t>6,6,5</t>
  </si>
  <si>
    <t>6,6,6</t>
  </si>
  <si>
    <t>6,6,7</t>
  </si>
  <si>
    <t>6,6,8</t>
  </si>
  <si>
    <t>6,6,9</t>
  </si>
  <si>
    <t>6,6,10</t>
  </si>
  <si>
    <t>6,7,1</t>
  </si>
  <si>
    <t>6,7,2</t>
  </si>
  <si>
    <t>6,7,3</t>
  </si>
  <si>
    <t>6,7,4</t>
  </si>
  <si>
    <t>6,7,5</t>
  </si>
  <si>
    <t>6,7,6</t>
  </si>
  <si>
    <t>6,7,7</t>
  </si>
  <si>
    <t>6,7,8</t>
  </si>
  <si>
    <t>6,7,9</t>
  </si>
  <si>
    <t>6,7,10</t>
  </si>
  <si>
    <t>6,8,1</t>
  </si>
  <si>
    <t>6,8,2</t>
  </si>
  <si>
    <t>6,8,3</t>
  </si>
  <si>
    <t>6,8,4</t>
  </si>
  <si>
    <t>6,8,5</t>
  </si>
  <si>
    <t>6,9,1</t>
  </si>
  <si>
    <t>6,9,2</t>
  </si>
  <si>
    <t>6,9,3</t>
  </si>
  <si>
    <t>6,9,4</t>
  </si>
  <si>
    <t>6,10,1</t>
  </si>
  <si>
    <t>6,10,2</t>
  </si>
  <si>
    <t>6,10,3</t>
  </si>
  <si>
    <t>6,10,4</t>
  </si>
  <si>
    <t>6,11,1</t>
  </si>
  <si>
    <t>6,11,2</t>
  </si>
  <si>
    <t>6,11,3</t>
  </si>
  <si>
    <t>6,11,4</t>
  </si>
  <si>
    <t>6,11,5</t>
  </si>
  <si>
    <t>6,11,6</t>
  </si>
  <si>
    <t>6,11,7</t>
  </si>
  <si>
    <t>6,12,1</t>
  </si>
  <si>
    <t>6,12,2</t>
  </si>
  <si>
    <t>6,13,1</t>
  </si>
  <si>
    <t>6,13,2</t>
  </si>
  <si>
    <t>6,14,1</t>
  </si>
  <si>
    <t>6,14,2</t>
  </si>
  <si>
    <t>6,14,3</t>
  </si>
  <si>
    <t>6,14,4</t>
  </si>
  <si>
    <t>6,14,5</t>
  </si>
  <si>
    <t>6,14,6</t>
  </si>
  <si>
    <t>6,15,1</t>
  </si>
  <si>
    <t>6,15,2</t>
  </si>
  <si>
    <t>6,15,3</t>
  </si>
  <si>
    <t>6,15,4</t>
  </si>
  <si>
    <t>6,15,5</t>
  </si>
  <si>
    <t>6,15,6</t>
  </si>
  <si>
    <t>6,16,1</t>
  </si>
  <si>
    <t>6,16,2</t>
  </si>
  <si>
    <t>6,16,3</t>
  </si>
  <si>
    <t>6,16,4</t>
  </si>
  <si>
    <t>6,17,1</t>
  </si>
  <si>
    <t>6,17,2</t>
  </si>
  <si>
    <t>6,17,3</t>
  </si>
  <si>
    <t>6,17,4</t>
  </si>
  <si>
    <t>6,18,1</t>
  </si>
  <si>
    <t>6,18,2</t>
  </si>
  <si>
    <t>6,18,3</t>
  </si>
  <si>
    <t>6,18,4</t>
  </si>
  <si>
    <t>6,18,5</t>
  </si>
  <si>
    <t>6,19,1</t>
  </si>
  <si>
    <t>6,19,2</t>
  </si>
  <si>
    <t>6,20,1</t>
  </si>
  <si>
    <t>6,20,2</t>
  </si>
  <si>
    <t>INSTALACIONES ELECTRICAS</t>
  </si>
  <si>
    <t>PROTECCIONES</t>
  </si>
  <si>
    <t>SALIDAS PARA TOMACORRIENTES</t>
  </si>
  <si>
    <t>SALIDAS PARA LUMINARIAS Y CONTROL DE ILUMINACIÓN</t>
  </si>
  <si>
    <t>SALIDAS PARA HVAC</t>
  </si>
  <si>
    <t>SUMINISTRO E INSTALACIÓN DE LUMINARIAS Y SENSORES (INCLUYE TODOS LOS ELEMENTOS COMO DRIVERS BOMBILLAS Y DEMÁS ACCESORIOS QUE GARANTICEN SU OPERACIÓN.</t>
  </si>
  <si>
    <t>ALIMENTADORES PARA CIRCUITOS RAMALES</t>
  </si>
  <si>
    <t>ALIMENTADORES PARA TABLEROS DE DISTRIBUCIÓN</t>
  </si>
  <si>
    <t>CAJAS DE PASO EN MAMPOSTERÍA</t>
  </si>
  <si>
    <t>DUCTERÍA Y CAJAS DE PASO RED DE ENERGÍA Y COMUNICACIONES</t>
  </si>
  <si>
    <t>UPS PARA RED REGULADA</t>
  </si>
  <si>
    <t>PUESTAS A TIERRA DEL SISTEMA DE COMUNICACIONES</t>
  </si>
  <si>
    <t>SISTEMA DE PUESTA A TIERRA  DEL SISTEMA ELÉCTRICO Y SISTEMA DE PROTECCIÓN EXTERNA CONTRA DESCARGAS ATMOSFÉRICAS.</t>
  </si>
  <si>
    <t>RED DE CABLEADO ESTRUCTURADO</t>
  </si>
  <si>
    <t>AREA DE TRABAJO</t>
  </si>
  <si>
    <t>ADMINISTRACIÓN</t>
  </si>
  <si>
    <t>RACK</t>
  </si>
  <si>
    <t>VOZ</t>
  </si>
  <si>
    <t>SUB-SISTEMA DE DETECCIÓN Y NOTIFICACIÓN DE INCENDIOS</t>
  </si>
  <si>
    <t>SUBSISTEMA DE DETECCIÓN DE INTRUSION</t>
  </si>
  <si>
    <t>INFRAESTRUCTURA</t>
  </si>
  <si>
    <t>7,1,2</t>
  </si>
  <si>
    <t>7,1,1</t>
  </si>
  <si>
    <t>7,2,1</t>
  </si>
  <si>
    <t>7,2,2</t>
  </si>
  <si>
    <t>7,2,3</t>
  </si>
  <si>
    <t>7,2,4</t>
  </si>
  <si>
    <t>7,3,1</t>
  </si>
  <si>
    <t>7,3,2</t>
  </si>
  <si>
    <t>7,3,3</t>
  </si>
  <si>
    <t>8,1,1</t>
  </si>
  <si>
    <t>8,1,2</t>
  </si>
  <si>
    <t>8,1,3</t>
  </si>
  <si>
    <t>8,1,4</t>
  </si>
  <si>
    <t>8,1,5</t>
  </si>
  <si>
    <t>8,2,1</t>
  </si>
  <si>
    <t>8,3,1</t>
  </si>
  <si>
    <t>8,4,1</t>
  </si>
  <si>
    <t>8,4,2</t>
  </si>
  <si>
    <t>8,5,1</t>
  </si>
  <si>
    <t>8,5,2</t>
  </si>
  <si>
    <t>ACABADOS</t>
  </si>
  <si>
    <t>PISOS</t>
  </si>
  <si>
    <t xml:space="preserve">CUBIERTA </t>
  </si>
  <si>
    <t>9,1,1</t>
  </si>
  <si>
    <t>9,1,2</t>
  </si>
  <si>
    <t>9,1,3</t>
  </si>
  <si>
    <t>9,1,4</t>
  </si>
  <si>
    <t>9,1,5</t>
  </si>
  <si>
    <t>9,1,6</t>
  </si>
  <si>
    <t>9,1,7</t>
  </si>
  <si>
    <t>9,2,1</t>
  </si>
  <si>
    <t>9,2,2</t>
  </si>
  <si>
    <t>9,2,3</t>
  </si>
  <si>
    <t>9,2,4</t>
  </si>
  <si>
    <t>9,3,1</t>
  </si>
  <si>
    <t>9,3,2</t>
  </si>
  <si>
    <t>9,3,4</t>
  </si>
  <si>
    <t>9,3,6</t>
  </si>
  <si>
    <t>9,3,7</t>
  </si>
  <si>
    <t>9,3,8</t>
  </si>
  <si>
    <t>9,3,9</t>
  </si>
  <si>
    <t>MOBILIARIO FIJO Y ACCESORIOS</t>
  </si>
  <si>
    <t>MUEBLES</t>
  </si>
  <si>
    <t>BAÑOS</t>
  </si>
  <si>
    <t>FACHADA</t>
  </si>
  <si>
    <t>10,1,1</t>
  </si>
  <si>
    <t>10,1,2</t>
  </si>
  <si>
    <t>10,2,1</t>
  </si>
  <si>
    <t>10,2,2</t>
  </si>
  <si>
    <t>CARPINTERÍA METÁLICA</t>
  </si>
  <si>
    <t xml:space="preserve">PUERTAS </t>
  </si>
  <si>
    <t>PUERTA VENTANAS</t>
  </si>
  <si>
    <t>ESCALERAS</t>
  </si>
  <si>
    <t>11,1,1</t>
  </si>
  <si>
    <t>11,1,2</t>
  </si>
  <si>
    <t>11,1,3</t>
  </si>
  <si>
    <t>11,1,4</t>
  </si>
  <si>
    <t>11,2,1</t>
  </si>
  <si>
    <t>11,2,2</t>
  </si>
  <si>
    <t>11,2,3</t>
  </si>
  <si>
    <t>11,2,4</t>
  </si>
  <si>
    <t>11,2,5</t>
  </si>
  <si>
    <t>11,2,6</t>
  </si>
  <si>
    <t>11,2,7</t>
  </si>
  <si>
    <t>11,2,8</t>
  </si>
  <si>
    <t>11,3,1</t>
  </si>
  <si>
    <t>11,3,2</t>
  </si>
  <si>
    <t>11,3,3</t>
  </si>
  <si>
    <t>11,3,4</t>
  </si>
  <si>
    <t>11,4,1</t>
  </si>
  <si>
    <t>11,5,1</t>
  </si>
  <si>
    <t>11,6,1</t>
  </si>
  <si>
    <t>11,6,2</t>
  </si>
  <si>
    <t>IMPERMEABILIZACIONES</t>
  </si>
  <si>
    <t>TOTAL COSTOS DIRECTOS</t>
  </si>
  <si>
    <t>IMPREVISTOS</t>
  </si>
  <si>
    <t>UTILIDAD</t>
  </si>
  <si>
    <t xml:space="preserve">I.V.A. SOBRE UTILIDAD </t>
  </si>
  <si>
    <t>CAP.</t>
  </si>
  <si>
    <t>VR CAPITULO</t>
  </si>
  <si>
    <t>RED INTERNA CONTRA INCENDIOS</t>
  </si>
  <si>
    <r>
      <t xml:space="preserve">CUARTO DE BOMBAS AGUA  POTABLE: </t>
    </r>
    <r>
      <rPr>
        <sz val="9"/>
        <color theme="1"/>
        <rFont val="Arial"/>
        <family val="2"/>
      </rPr>
      <t>COMPRENDE EL SUMINISTRO E INSTALACIÓN DE LAS CONEXIONES A TANQUE Y EQUIPO DE PRESIÓN PARA SUMINISTRO DE AGUA POTABLE</t>
    </r>
  </si>
  <si>
    <r>
      <t xml:space="preserve">PUNTOS HIDRAULICOS DE AGUA FRIA: </t>
    </r>
    <r>
      <rPr>
        <sz val="9"/>
        <color theme="1"/>
        <rFont val="Arial"/>
        <family val="2"/>
      </rPr>
      <t>SE INCLUYE EL PUNTO DESDE EL CODO A NIVEL DE PISO HASTA LA LLEGADA A  GRIFERÍAS. SE DEBE INCLUIR EL VALOR DE LAS REGATAS PARA SU INSTALACIÓN.</t>
    </r>
  </si>
  <si>
    <r>
      <t xml:space="preserve">RED GENERAL AGUA FRIA: </t>
    </r>
    <r>
      <rPr>
        <sz val="9"/>
        <color theme="1"/>
        <rFont val="Arial"/>
        <family val="2"/>
      </rPr>
      <t>COMPRENDE LA RED DE TUBERÍA Y ACCESORIOS  DESDE LA SALIDA DEL CUARTO DE BOMBAS  PARA SUMINISTRO DE AGUA POTABLE, PASANDO POR CADA UNO DE LOS MEDIDORES,  HASTA LA LLEGADA A CADA UNIDAD SANITARIA.</t>
    </r>
  </si>
  <si>
    <r>
      <t xml:space="preserve">SALIDAS SANITARIAS (PARAL): </t>
    </r>
    <r>
      <rPr>
        <sz val="9"/>
        <color theme="1"/>
        <rFont val="Arial"/>
        <family val="2"/>
      </rPr>
      <t>SE INCLUYE DESDE EL PUNTO DE DESCARGA DE  CADA APARATO O SIFÓN HASTA  EL CODO A NIVEL DE PISO ANTES DE LA CONEXIÓN AL COLECTOR PRINCIPAL. . SE DEBE INCLUIR EL VALOR DE LAS REGATAS PARA SU INSTALACIÓN.</t>
    </r>
  </si>
  <si>
    <r>
      <t xml:space="preserve">REDES DE ALCANTARILLADO AGUAS RESIDUALES: </t>
    </r>
    <r>
      <rPr>
        <sz val="9"/>
        <color theme="1"/>
        <rFont val="Arial"/>
        <family val="2"/>
      </rPr>
      <t>COMPRENDE EL SUMINISTRO E INSTALACIÓN DE LA TUBERÍA Y ACCESORIOS DE LA RED DESDE LAS CAJAS DE INSPECCIÓN HASTA LA CONEXIÓN AL ALCANTARILLADO PÚBLICO</t>
    </r>
  </si>
  <si>
    <r>
      <t xml:space="preserve">SOPORTES: </t>
    </r>
    <r>
      <rPr>
        <sz val="9"/>
        <color theme="1"/>
        <rFont val="Arial"/>
        <family val="2"/>
      </rPr>
      <t>INCLUYE SOPORTERIA PARA REDES DE SUMINISTRO Y DESAGUES.</t>
    </r>
  </si>
  <si>
    <t xml:space="preserve">IMPERMEABILIZACIÓN  </t>
  </si>
  <si>
    <t>12,1,1</t>
  </si>
  <si>
    <t>12,1,2</t>
  </si>
  <si>
    <t>12,2,1</t>
  </si>
  <si>
    <t>12,2,2</t>
  </si>
  <si>
    <t>A</t>
  </si>
  <si>
    <t>UND</t>
  </si>
  <si>
    <t>ML</t>
  </si>
  <si>
    <t>M2</t>
  </si>
  <si>
    <t>M3</t>
  </si>
  <si>
    <t>MES</t>
  </si>
  <si>
    <t>SOLICITUD E INSTALACIÒN DE RED PROVISIONAL DE ENERGIA (EMPRESA EPSA)</t>
  </si>
  <si>
    <t>SEÑALIZACIÓN VALLA LICENCIA DE OBRA 1.0 X 0.75 M.</t>
  </si>
  <si>
    <t>LOSA ALIGERADA EN CONCRETO F'C= 28 MPA. E= 0.5 M.</t>
  </si>
  <si>
    <t>LOSA MACIZA 2DO PISO EN CONCRETO F'C= 28 MPA. E= 0.15 M.</t>
  </si>
  <si>
    <t>LOSA MACIZA CUBIERTA EN CONCRETO F'C= 28 MPA. E= 0.17 M.</t>
  </si>
  <si>
    <t xml:space="preserve">VIGA AEREA CONCRETO 28 MPA </t>
  </si>
  <si>
    <t xml:space="preserve">COLUMNA CONCRETO 28 MPA </t>
  </si>
  <si>
    <t xml:space="preserve">PANTALLA EN CONCRETO 28 MPA </t>
  </si>
  <si>
    <t xml:space="preserve">ESCALERA MACIZA EN CONCRETO 28 MPA </t>
  </si>
  <si>
    <t>CORREA EN PAG 120X60X2.5 ASTM A653 GRADO 50</t>
  </si>
  <si>
    <t>VIGA EN 2 PAG 120X60X2.5 ASTM A653 GRADO 50</t>
  </si>
  <si>
    <t>MUROS Y REPELLOS</t>
  </si>
  <si>
    <t>MURETE FUNDIDO EN CONCRETO DE 21 MPA</t>
  </si>
  <si>
    <t>MURO EN SUPERBOARD POR AMBAS CARAS DE 12MM CON ESTRUCTURA GALVANIZADA CON AISLANTE ACUSTICO TIPO FRESCASA O SIMILAR DE 3 1/2".</t>
  </si>
  <si>
    <t>MURO EN BLOQUE N° 5 CON RECUBRIMIENTO EN SUPERBOARD POR UNA CARA DE 12MM CON ESTRUCTURA GALVANIZADA CON AISLANTE ACUSTICO TIPO FRESCASA O SIMILAR DE 3 1/2".</t>
  </si>
  <si>
    <t>KG</t>
  </si>
  <si>
    <t xml:space="preserve">CONSTRUCCION DE MUROS EN BLOQUE No. 5 </t>
  </si>
  <si>
    <t>REPELLOS</t>
  </si>
  <si>
    <t xml:space="preserve">RED CONTRA INCENDIOS : CONSTRUCCION RED CONTRA INCENDIO, INCLUYE: MATERIALES, PINTURA DE TUBERÍAS, EQUIPOS DE BOMBEO, PUESTA EN FUNCIONAMIENTO, PRUEBAS (EQUIPOS Y TUBERÍAS). </t>
  </si>
  <si>
    <t xml:space="preserve">TUBERÍA ACERO SCH 40 ASTM A 53 DE 4" </t>
  </si>
  <si>
    <t xml:space="preserve">ACCESORIOS 4" </t>
  </si>
  <si>
    <t xml:space="preserve">TUBERÍA ACERO SCH 40 ASTM A 53 DE 3" </t>
  </si>
  <si>
    <t xml:space="preserve">ACCESORIOS 3" </t>
  </si>
  <si>
    <t xml:space="preserve">TUBERÍA ACERO SCH 40 ASTM  A 53 DE 2" </t>
  </si>
  <si>
    <t xml:space="preserve">ACCESORIOS 2" </t>
  </si>
  <si>
    <t xml:space="preserve">TUBERÍA ACERO SCH 40 ASTM A 53 DE 3/4" </t>
  </si>
  <si>
    <t xml:space="preserve">ACCESORIOS 3/4" </t>
  </si>
  <si>
    <t xml:space="preserve">TUBERÍA CU TL DE 1/2" </t>
  </si>
  <si>
    <t xml:space="preserve">ACCESORIOS CU TK  1/2" </t>
  </si>
  <si>
    <t xml:space="preserve">VÁLVULA OS&amp;Y 4" </t>
  </si>
  <si>
    <t xml:space="preserve">VÁLVULA OS&amp;Y 3" </t>
  </si>
  <si>
    <t xml:space="preserve">VÁLVULA CHEQUE 4" </t>
  </si>
  <si>
    <t>VÁLVULA ALIVIO 3/4" X 1/2"</t>
  </si>
  <si>
    <t>JUNTA ACERO INOXIDABLE 4"</t>
  </si>
  <si>
    <t>VÁLVULA 2"</t>
  </si>
  <si>
    <t>VÁLVULA CHEQUE 2"</t>
  </si>
  <si>
    <t>JUNTA ACERO INOXIDABLE 2"</t>
  </si>
  <si>
    <t>SENSOR DE FLUJO 4"</t>
  </si>
  <si>
    <t>VÁLVULA DE BOLA 1"</t>
  </si>
  <si>
    <t>VÁLVULA DE GLOBO 1/2"</t>
  </si>
  <si>
    <t>SOPORTES 4"</t>
  </si>
  <si>
    <t>SOPORTES 2"</t>
  </si>
  <si>
    <t>SOPORTES 3/4"</t>
  </si>
  <si>
    <t xml:space="preserve">PINTURA 4" </t>
  </si>
  <si>
    <t xml:space="preserve">PINTURA 2" </t>
  </si>
  <si>
    <t xml:space="preserve">PINTURA 3/4" </t>
  </si>
  <si>
    <t xml:space="preserve">PINTURA 1/2" </t>
  </si>
  <si>
    <t xml:space="preserve">BRIDA 4" </t>
  </si>
  <si>
    <t xml:space="preserve">EQUIPO DE BOMBEO DIESEL Q=300 GPM P=75 PSI INCLUYE LA PLACA </t>
  </si>
  <si>
    <t>SIAMESA 4" X 2.1/2" X 2.1/2"</t>
  </si>
  <si>
    <t>VÁLVULA CHEQUE 4"</t>
  </si>
  <si>
    <t>TUBERÍA PVC.P AWWA C.900 DE 4"</t>
  </si>
  <si>
    <t xml:space="preserve">TUBERÍA ACERO ASTM A 53 SCH 40 DE 4" </t>
  </si>
  <si>
    <t xml:space="preserve">TUBERÍA ACERO ASTM A 53 SCH 40 DE 2.1/2" </t>
  </si>
  <si>
    <t xml:space="preserve">ACCESORIOS 2.1/2" </t>
  </si>
  <si>
    <t xml:space="preserve">TUBERÍA ACERO ASTM A 53 SCH 40 DE 2" </t>
  </si>
  <si>
    <t xml:space="preserve">TUBERÍA ACERO ASTM A 53 SCH 40 DE 1.1/2" </t>
  </si>
  <si>
    <t xml:space="preserve">ACCESORIOS 1.1/2" </t>
  </si>
  <si>
    <t xml:space="preserve">TUBERÍA ACERO ASTM A 53 SCH 40 DE 1.1/4" </t>
  </si>
  <si>
    <t xml:space="preserve">ACCESORIOS 1.1/4" </t>
  </si>
  <si>
    <t xml:space="preserve">TUBERÍA ACERO ASTM A 53 SCH 40 DE 1" </t>
  </si>
  <si>
    <t xml:space="preserve">ACCESORIOS 1" </t>
  </si>
  <si>
    <t xml:space="preserve">VÁLVULA MARIPOSA 2,1/2" </t>
  </si>
  <si>
    <t xml:space="preserve">VÁLVULA RISER CHECK + TRIM 2,1/2" </t>
  </si>
  <si>
    <t>SENSOR DE FLUJO 2,1/2"</t>
  </si>
  <si>
    <t>GABINETE Y VÁLVULA 2,1/2"</t>
  </si>
  <si>
    <t>REGADERA ESTÁNDAR 1/2", K=5.6 RESPUESTA RÁPIDA INCLUYE REPUESTO</t>
  </si>
  <si>
    <t>REGADERAS DE WALL  1/2", K=5.6 RESPUESTA RÁPIDA INCLUYE REPUESTO</t>
  </si>
  <si>
    <t>PUNTO HIDRÁULICO REGADERA</t>
  </si>
  <si>
    <t>VÁLVULA DE DRENAJE 2"</t>
  </si>
  <si>
    <t xml:space="preserve">VÁLVULA BOLA DE 1" </t>
  </si>
  <si>
    <t xml:space="preserve">VÁLVULA EXPULSORA DE AIRE DE 1" </t>
  </si>
  <si>
    <t>SOPORTES 2.1/2"</t>
  </si>
  <si>
    <t>SOPORTES 1.1/2"</t>
  </si>
  <si>
    <t>SOPORTES 1.1/4"</t>
  </si>
  <si>
    <t>SOPORTES 1"</t>
  </si>
  <si>
    <t xml:space="preserve">SOPORTE SISMORESISTENTE LONGITUDINAL DE 2,1/2" </t>
  </si>
  <si>
    <t xml:space="preserve">PINTURA 2.1/2" </t>
  </si>
  <si>
    <t xml:space="preserve">PINTURA 1.1/2" </t>
  </si>
  <si>
    <t xml:space="preserve">PINTURA 1.1/4" </t>
  </si>
  <si>
    <t xml:space="preserve">PINTURA 1" </t>
  </si>
  <si>
    <t xml:space="preserve">MANUAL DE MANTENIMIENTO </t>
  </si>
  <si>
    <t xml:space="preserve">PLANOS RECORD DE OBRA </t>
  </si>
  <si>
    <t xml:space="preserve">GABINETE PARA ROCIADORES DE RESERVA </t>
  </si>
  <si>
    <t>PRUEBAS</t>
  </si>
  <si>
    <r>
      <t xml:space="preserve">ACOMETIDA: </t>
    </r>
    <r>
      <rPr>
        <sz val="9"/>
        <color rgb="FF000000"/>
        <rFont val="Arial"/>
        <family val="2"/>
      </rPr>
      <t xml:space="preserve">COMPRENDE LA RED Y ADITAMENTOS PARA LA INSTALACIÓN DE LA ACOMETIDA DESDE LA RED PÚBLICA HASTA EL CUARTO DE BOMBAS DE AGUA POTABLE. </t>
    </r>
  </si>
  <si>
    <t>TUBERÍA PVC-P RDE-13,5 - 1"</t>
  </si>
  <si>
    <t>ACCESORIO PVC-P - 1"</t>
  </si>
  <si>
    <t>VÁLVULA TIPO BOLA 200 PSI AGUA - 1"</t>
  </si>
  <si>
    <t>CHEQUE CORTINA - 1"</t>
  </si>
  <si>
    <t>FLOTADOR MECÁNICO - 1"</t>
  </si>
  <si>
    <t xml:space="preserve">CAJA PARA MEDIDOR TOTALIZADOR - 1" </t>
  </si>
  <si>
    <t>MEDIDOR TOTALIZADOR - 1"</t>
  </si>
  <si>
    <t>CHEQUE CORTINA - 3"</t>
  </si>
  <si>
    <t>CHEQUE CORTINA - 1.1/2"</t>
  </si>
  <si>
    <t xml:space="preserve"> BRIDA ACERO SOLDAR ANSI 150 - 3"</t>
  </si>
  <si>
    <t>JUNTA DE EXPANSIÓN BORRACHA - 4"</t>
  </si>
  <si>
    <t xml:space="preserve">JUNTA DE EXPANSIÓN BORRACHA - 3" </t>
  </si>
  <si>
    <t>VÁLVULA DE PIE BRONCE - 3"</t>
  </si>
  <si>
    <t>VÁLVULA P.D. ROSCAR 125 PSI VAPOR 200 PSI AGUA - 3"</t>
  </si>
  <si>
    <t>VÁLVULA P.D. ROSCAR 125 PSI VAPOR 200 PSI AGUA - 1.1/2"</t>
  </si>
  <si>
    <t>MANÓMETROS  GLICERINA RANGO HASTA 200 PSI - 3"</t>
  </si>
  <si>
    <t>TUBERÍA ACERO GALVANIZADO ISO 65 - 1.1/2"</t>
  </si>
  <si>
    <t>TUBERÍA ACERO GALVANIZADO ISO 65 - 3"</t>
  </si>
  <si>
    <t>ACCESORIO ACERO GALVANIZADO ISO 65 - 1.1/2"</t>
  </si>
  <si>
    <t>ACCESORIO ACERO GALVANIZADO ISO 65 - 3"</t>
  </si>
  <si>
    <t>NIPLE PASA MURO ACERO INOXIDABLE BRIDADO TIPO 316 - 3"</t>
  </si>
  <si>
    <t>NIPLE PASA MURO ACERO INOXIDABLE BRIDADO TIPO 316 - 2"</t>
  </si>
  <si>
    <t>NIPLE PASA MURO ACERO INOXIDABLE BRIDADO TIPO 316 - 1.1/2"</t>
  </si>
  <si>
    <t>NIPLE PASA MURO ACERO INOXIDABLE BRIDADO TIPO 316 - 1"</t>
  </si>
  <si>
    <t>TUBERÍA ACERO INOXIDABLE - 3"</t>
  </si>
  <si>
    <t>ACCESORIO ACERO INOXIDABLE - 3"</t>
  </si>
  <si>
    <t xml:space="preserve">PUNTO A.F. LAVAMANOS - 1/2"  </t>
  </si>
  <si>
    <t xml:space="preserve">PUNTO A.F  SANITARIO DE TANQUE - 1/2"   </t>
  </si>
  <si>
    <t>PUNTO  A.F SANITARIO DE FLUXÓMETRO - 1/2"</t>
  </si>
  <si>
    <t>PUNTO A.F ORINAL DE FLUXÓMETRO - 1/2"</t>
  </si>
  <si>
    <t>PUNTO A.F LAVAPLATOS - 1/2"</t>
  </si>
  <si>
    <t>POCETA DE ASEO - 1/2"</t>
  </si>
  <si>
    <t xml:space="preserve">PUNTO  A.F LLAVE DE JARDÍN - 1/2" </t>
  </si>
  <si>
    <t>PUNTO A.F CONSULTORIO ODONTOLÓGICO - 1/2"</t>
  </si>
  <si>
    <t>RECAMARA DE AIRE PVC - 1/2"</t>
  </si>
  <si>
    <t>RECAMARA DE AIRE H.G - 1/2"</t>
  </si>
  <si>
    <t xml:space="preserve">TUBERÍA PVC-P RDE-9 - 1/2"             </t>
  </si>
  <si>
    <t xml:space="preserve">ACCESORIO PVC-P - 1/2"                  </t>
  </si>
  <si>
    <t xml:space="preserve">TUBERÍA PVC-P RDE -11 - 3/4"            </t>
  </si>
  <si>
    <t xml:space="preserve">ACCESORIO PVC-P - 3/4"                  </t>
  </si>
  <si>
    <t xml:space="preserve">TUBERÍA PVC-P RDE -13,5  - 1"        </t>
  </si>
  <si>
    <t xml:space="preserve">ACCESORIO PVC-P - 1"               </t>
  </si>
  <si>
    <t xml:space="preserve">TUBERÍA PVC-P RDE -21 - 1.1/4"       </t>
  </si>
  <si>
    <t xml:space="preserve">ACCESORIO PVC-P - 1.1/4"                   </t>
  </si>
  <si>
    <t xml:space="preserve">TUBERÍA PVC-P RDE -21 - 1.1/2"        </t>
  </si>
  <si>
    <t xml:space="preserve">ACCESORIO PVC-P - 1.1/2"                  </t>
  </si>
  <si>
    <t xml:space="preserve">TUBERÍA PVC-P RDE -21 - 2"        </t>
  </si>
  <si>
    <t xml:space="preserve">ACCESORIO PVC-P - 2"                  </t>
  </si>
  <si>
    <t xml:space="preserve">TUBERÍA PVC-P RDE -21 - 2.1/2"       </t>
  </si>
  <si>
    <t xml:space="preserve">ACCESORIO PVC-P - 2.1/2"                </t>
  </si>
  <si>
    <t>VÁLVULA P.D ROSCAR 125 PSI VAPOR 200 PSI AGUA - 1/2"</t>
  </si>
  <si>
    <t xml:space="preserve">VÁLVULA P.D ROSCAR 125 PSI VAPOR 200 PSI AGUA - 1.1/4"  </t>
  </si>
  <si>
    <t>VÁLVULA P.D ROSCAR 125 PSI VAPOR 200 PSI AGUA - 1.1/2"</t>
  </si>
  <si>
    <t xml:space="preserve">VÁLVULA EXPULSORA DE AIRE - 1/2" </t>
  </si>
  <si>
    <t>VÁLVULA DE BOLA - 1/2"</t>
  </si>
  <si>
    <r>
      <t xml:space="preserve">REDES DE BOMBEO POZO EYECTOR PVC.P PARA CUARTO DE BOMBAS: </t>
    </r>
    <r>
      <rPr>
        <sz val="9"/>
        <color rgb="FF000000"/>
        <rFont val="Arial"/>
        <family val="2"/>
      </rPr>
      <t>COMPRENDE LAS TUBERIAS ACCESORIOS, VALVULAS Y DEMAS ADITAMENTOS PARA LA INSTALACIÓN DE LA DESCARGA DEL EQUIPO EYECTOR  HASTA EL POZO DE ENTREGA.</t>
    </r>
  </si>
  <si>
    <t xml:space="preserve">TUBERÍA PVC-P - 3"                  </t>
  </si>
  <si>
    <t xml:space="preserve">ACCESORIOS TUBERÍA PVC-P - 3"                  </t>
  </si>
  <si>
    <t xml:space="preserve">VÁLVULA P.D - 3" </t>
  </si>
  <si>
    <t>LAVAMANOS - 2"</t>
  </si>
  <si>
    <t>LAVAPLATOS - 2"</t>
  </si>
  <si>
    <t>SIFÓN DE PISO   CONSULTORIO ODONTOLÓGICO - 2"</t>
  </si>
  <si>
    <t>POCETA DE ASEO - 2"</t>
  </si>
  <si>
    <t>SIFÓN DE PISO - 2" Y 3"</t>
  </si>
  <si>
    <r>
      <t xml:space="preserve">REDES DE PVC.S AGUAS RESIDUALES: </t>
    </r>
    <r>
      <rPr>
        <sz val="9"/>
        <color rgb="FF000000"/>
        <rFont val="Arial"/>
        <family val="2"/>
      </rPr>
      <t>COMPRENDE EL SUMINISTRO E INSTALACIÓN DE LA TUBERÍA Y ACCESORIOS DESDE LA SALIDA SANITARIA HASTA LOS EMPATES A LAS CAJAS DE INSPECCIÓN INCLUYE REDES DE VENTILACIÓN Y REVENTILACIÓN.</t>
    </r>
  </si>
  <si>
    <t xml:space="preserve">TUBERÍA  PVC-S  - 2"              </t>
  </si>
  <si>
    <t xml:space="preserve">ACCESORIO PVC-S - 2"               </t>
  </si>
  <si>
    <t xml:space="preserve">TUBERÍA  PVC-S - 3"                                 </t>
  </si>
  <si>
    <t xml:space="preserve">ACCESORIO PVC-S - 3"               </t>
  </si>
  <si>
    <t xml:space="preserve">TUBERÍA PVC-S - 4"               </t>
  </si>
  <si>
    <t xml:space="preserve">ACCESORIO PVC-S - 4"               </t>
  </si>
  <si>
    <t xml:space="preserve">TUBERÍA PVC-L  - 2"                   </t>
  </si>
  <si>
    <t xml:space="preserve">TUBERÍA PVC-L - 3"                                       </t>
  </si>
  <si>
    <t xml:space="preserve">TUBERÍA PVC-L - 4"                   </t>
  </si>
  <si>
    <t xml:space="preserve">JUNTAS DE EXPANSIÓN PVC-S - 4"                                   </t>
  </si>
  <si>
    <t>TUBERÍA PARA ALCANTARILLADO PARED ESTRUCTURADA - 6"</t>
  </si>
  <si>
    <t>EMPATE A RED DE ALCANTARILLADO AGUAS RESIDUALES EXISTENTE  INCLUYE TRÁMITE, CORTE, ROTURA Y REPOSICIÓN DE ANDEN Y/O PAVIMENTO</t>
  </si>
  <si>
    <r>
      <t xml:space="preserve">REDES DE PVC.S AGUAS LLUVIAS: </t>
    </r>
    <r>
      <rPr>
        <sz val="9"/>
        <color rgb="FF000000"/>
        <rFont val="Arial"/>
        <family val="2"/>
      </rPr>
      <t>COMPRENDE EL SUMINISTRO E INSTALACIÓN DE LA TUBERÍA Y ACCESORIOS DESDE LAS CUBIERTAS HASTA LA ENTREGA A NIVEL DE PISO 1</t>
    </r>
  </si>
  <si>
    <t xml:space="preserve">TUBERÍA  PVC-S - 4"           </t>
  </si>
  <si>
    <t xml:space="preserve">ACCESORIO PVC-S - 4"        </t>
  </si>
  <si>
    <t xml:space="preserve">TUBERÍA  PVC-S - 3"               </t>
  </si>
  <si>
    <t xml:space="preserve">ACCESORIO PVC-S - 3"         </t>
  </si>
  <si>
    <t xml:space="preserve">ACCESORIO PVC-P - 3/4"         </t>
  </si>
  <si>
    <t xml:space="preserve">TUBERÍA PVC-P RDE -13,5 - 1"         </t>
  </si>
  <si>
    <t xml:space="preserve">ACCESORIO PVC-P - 1"         </t>
  </si>
  <si>
    <t xml:space="preserve">TUBERÍA  PVC-S - 2"               </t>
  </si>
  <si>
    <t xml:space="preserve">ACCESORIO PVC-S - 2"        </t>
  </si>
  <si>
    <t>DRENAJE AA RECUBIERTO CON RUBATEX O SIMILAR - 3/4"</t>
  </si>
  <si>
    <t>SIFÓN DE PISO - 3"</t>
  </si>
  <si>
    <t>JUNTAS DE EXPANSIÓN PVC-S - 4"</t>
  </si>
  <si>
    <t>ABRAZADERA  TIPO PERA - 1/2"</t>
  </si>
  <si>
    <t>ABRAZADERA  TIPO PERA - 3/4"</t>
  </si>
  <si>
    <t>ABRAZADERA  TIPO PERA - 1"</t>
  </si>
  <si>
    <t>ABRAZADERA  TIPO PERA - 1.1/4" A 1,1/2"</t>
  </si>
  <si>
    <t>ABRAZADERA  TIPO PERA - 2" Y 3"</t>
  </si>
  <si>
    <r>
      <t xml:space="preserve">MONTAJE DE APARATOS: </t>
    </r>
    <r>
      <rPr>
        <sz val="9"/>
        <color rgb="FF000000"/>
        <rFont val="Arial"/>
        <family val="2"/>
      </rPr>
      <t>COMPRENTE LA MANO DE OBRA,  ACCESORIOS Y DEMAS ADITAMENTOS PARA EL MONTAJE DE APARATOS. NO INCLUYE EL SUMINISTRO DE LOS MISMOS PERO SI EL SUMINISTRO DE LOS ADAPTADOR SIFON DESMONTABLE, PARA LA INSTALACIÓN.</t>
    </r>
  </si>
  <si>
    <t>SANITARIO</t>
  </si>
  <si>
    <t>ORINAL DE LLAVE</t>
  </si>
  <si>
    <t>LAVAMANOS</t>
  </si>
  <si>
    <t>LAVAPLATOS</t>
  </si>
  <si>
    <t>POCETA DE ASEO</t>
  </si>
  <si>
    <t xml:space="preserve"> LLAVE MANGUERA</t>
  </si>
  <si>
    <t>APARATO ODONTOLÓGICO</t>
  </si>
  <si>
    <t>EQUIPO DE PRESIÓN PARA SUMINISTRO</t>
  </si>
  <si>
    <t>EQUIPO EYECTOR CUARTO DE BOMBAS</t>
  </si>
  <si>
    <t>RELLENO CON RECEBO</t>
  </si>
  <si>
    <t>RELLENO CON GRAVILLA</t>
  </si>
  <si>
    <t>RELLENO CON ARENA</t>
  </si>
  <si>
    <t>MANUAL DE OPERACIÓN Y MANTENIMIENTO</t>
  </si>
  <si>
    <t>PLANOS RECORD</t>
  </si>
  <si>
    <t>DESINFECCIÓN DEL SISTEMA DE AGUA POTABLE</t>
  </si>
  <si>
    <t>LAVADO DE TANQUE RED INCENDIO</t>
  </si>
  <si>
    <t>LAVADO DE TANQUE AGUA POTABLE</t>
  </si>
  <si>
    <t>EQUIPO DE PRESIÓN AGUA POTABLE</t>
  </si>
  <si>
    <t>EQUIPO EYECTOR AGUAS LLUVIAS</t>
  </si>
  <si>
    <t>RED DE AIRE COMPRIMIDO</t>
  </si>
  <si>
    <t>RED DE SUCCIÓN</t>
  </si>
  <si>
    <t xml:space="preserve">DESMONTAJE, MANTENIMIENTO Y REINSTALACIÓN DE COMPRESORES EXISTENTES PARA UNIDADES ODONTOLÓGICAS </t>
  </si>
  <si>
    <t>INTERCONEXIÓN ENTRE TRANSFORMADOR, FUSIBLE DUAL Y CONECTOR TIPO CUÑA EN CABLE DESNUDO DE COBRE CALIBRE 3X4 AWG LONGITUD APROXIMADA DE 10M.</t>
  </si>
  <si>
    <t>CABLE DE M.T TRIPLEX 15KV EN 2 CU  XLPE</t>
  </si>
  <si>
    <t>M</t>
  </si>
  <si>
    <t>INTERCONEXIÓN DE TIERRAS EN CABLE 2/0 CU DESNUDO (RED DE M.T. Y MALLA DE SUBESTACIÓN)</t>
  </si>
  <si>
    <t>DPS 15 KV  (JUEGO X3)</t>
  </si>
  <si>
    <t>ESTRUCTURA DE SUBTERRANIZACIÓN DE CIRCUITO RED DE MEDIA TENSIÓN  LA-221</t>
  </si>
  <si>
    <t xml:space="preserve">BAJANTE METÁLICA EN TUBO GALVANIZADO 1Ø4" PARA RED DE MEDIA Y BAJA TENSIÓN X 6 MT INCLUYE ZUNCHADA </t>
  </si>
  <si>
    <t>CÁMARA DE INSPECCIÓN DE ENERGÍA DOBLE PARED DE ACUERDO NORMA CS-276</t>
  </si>
  <si>
    <t xml:space="preserve">CANALIZACIÓN 2Ø4" PVC </t>
  </si>
  <si>
    <t>PRUEBA DE CABLE DE M.T. (TIPO VLF) POR ENTE CERTIFICADO, INCLUYE INFORME DE PRUEBAS.</t>
  </si>
  <si>
    <t>TRÁMITE DE ENERGIZACIÓN Y PUESTA EN SERVICIO</t>
  </si>
  <si>
    <t xml:space="preserve">GL </t>
  </si>
  <si>
    <t>CORTACIRCUITOS PARA SECCIONAMIENTO 15KV (JUEGOX3)</t>
  </si>
  <si>
    <t>CERTIFICACIÓN RETIE DE TRANSFORMACIÓN, DISTRIBUCIÓN Y USO FINAL</t>
  </si>
  <si>
    <t>GLB</t>
  </si>
  <si>
    <t>SANITARIO - 4"</t>
  </si>
  <si>
    <t>ORINAL - 2"</t>
  </si>
  <si>
    <t xml:space="preserve">CAJA CTB ASCENSORES INCLUYE INTERRUPTOR DE 3X30A UBICADO EN CUBIERTA                                                                                                                                                                                                                                                                                                                                                                                                                                                                                                                                                                                                                                                                                   </t>
  </si>
  <si>
    <t>TODOS LOS TABLEROS ESTARÁN IDENTIFICADOS MEDIANTE CUADROS DE CIRCUITOS QUE INDIQUEN LOS TOMACORRIENTES, LÁMPARAS O EQUIPOS QUE PROTEGEN. TENSION NOMINAL 120-240 V, CORRIENTE NOMINAL DE BARRAJE 200 A, 1 FASE, 2 HILOS MÁS TIERRA,  BARRAS DE TIERRA Y NEUTRO AISLADAS, PARA EMPOTRAR Y SOBREPONER .</t>
  </si>
  <si>
    <t xml:space="preserve">TABLERO DE AUTOMÁTICOS CASILLAS, PARA EMPOTRAR BIFÁSICO PARA 8 CIRCUITOS SIN ESPACIO PARA TOTALIZADOR REFERENCIA TBL-8BO DE LEGRAND O SIMILAR. </t>
  </si>
  <si>
    <t>INTERRUPTORES AUTOMÁTICOS ENCHUFABLES, 10 KA, 120 / 240 V</t>
  </si>
  <si>
    <t>INTERRUPTOR AUTOMÁTICO DE 1X20A ( CASILLAS)</t>
  </si>
  <si>
    <t xml:space="preserve">SALIDA PARA TOMACORRIENTE DOBLE POLO A TIERRA EN 3X12AWG,  NEMA 5-15R, 120 V, 15 A, PARA USO GENERAL, INCLUYE TUBERÍA PVC DIÁMETRO DE  ¾" EMBEBIDA EN PISO O MURO, CAJA, TAPA Y ACCESORIOS. </t>
  </si>
  <si>
    <t xml:space="preserve">SALIDA PARA TOMACORRIENTE DOBLE POLO A TIERRA  EN 4X12AWG,  NEMA 5-15R, 120 V, 15 A, PARA USO GENERAL, INCLUYE TUBERÍA PVC DIÁMETRO DE  ¾" EMBEBIDA EN PISO O MURO, CAJA, TAPA Y ACCESORIOS. </t>
  </si>
  <si>
    <t xml:space="preserve">SALIDA PARA TOMACORRIENTE DOBLE POLO A TIERRA EN EN 3X12AWG, PARA INSTALACIÓN EN PISO,  NEMA 5-15R, 120 V, 15 A, PARA USO GENERAL, INCLUYE TUBERÍA PVC DIÁMETRO DE  ¾" EMBEBIDA EN PISO O MURO, CAJA, TAPA Y ACCESORIOS. </t>
  </si>
  <si>
    <t>SALIDA PARA TOMACORRIENTE DOBLE POLO A TIERRA EN 3X12AWG,  GFCI, 120 V, 15 A, INCLUYE TUBERÍA PVC DIÁMETRO DE  ¾" EMBEBIDA EN PISO O MURO, CAJA, TAPA Y ACCESORIOS. (UNICAMENTE TUBERÍA, CAJAS Y ACCESORIOS NO INCLUYE CABLEADO NI APARATO)</t>
  </si>
  <si>
    <t xml:space="preserve">SALIDA PARA SECAMANOS TERMINADA EN CAJA 5800 EN 3X12AWG (CIRCUITO DEDICADO) , INCLUYE TUBERÍA PVC DIÁMETRO DE  ¾" EMBEBIDA EN PISO O MURO, CAJA, TAPA Y ACCESORIOS. </t>
  </si>
  <si>
    <t xml:space="preserve">SALIDA MONOFÁSICA PARA COMPRESOR  EN 3X12AWG (CIRCUITO DEDICADO) , INCLUYE TUBERÍA PVC DIÁMETRO DE  ¾" EMBEBIDA EN PISO O MURO, CAJA, TAPA Y ACCESORIOS. </t>
  </si>
  <si>
    <t>MARQUILLAS DE IDENTIFICACIÓN EN ACRÍLICO O CINTA PLASTIFICADA PARA TOMAS REGULADAS Y NORMALES.</t>
  </si>
  <si>
    <t>SALIDA PARA LUMINARIA L1- CR4 9.5W INCRUSTAR 40K CREE LIGTHING EN 1#12+1#12+1#12T CU AWG 1∅3/4"EMT</t>
  </si>
  <si>
    <t>SALIDA PARA LUMINARIA L2- LR6 20W CILINDRO SOBREPONER 40K CREE LIGTHING EN 1#12+1#12+1#12T CU AWG 1∅3/4"EMT</t>
  </si>
  <si>
    <t>SALIDA PARA LUMINARIA L3- FP14 FLAT PANEL LED 30X1.20 40W 40K CREE LIGTHING EN 1#12+1#12+1#12T CU AWG 1∅3/4"EMT</t>
  </si>
  <si>
    <t>SALIDA PARA LUMINARIA L4- WALLSCONE 14W UP AND DOWN 40K CREE LIGTHING EN 1#12+1#12+1#12T CU AWG 1∅3/4"EMT</t>
  </si>
  <si>
    <t>SALIDA PARA LUMINARIA L5- GIGANT LED 42 W40 K  CREE LIGTHING EN 1#12+1#12+1#12T CU AWG 1∅3/4"EMT</t>
  </si>
  <si>
    <t>SALIDA PARA LUMINARIA L6- LUMINARIA DE EMERGENCIA CREE LIGTHING EN 1#12+1#12+1#12T CU AWG 1∅3/4"EMT</t>
  </si>
  <si>
    <t>SALIDA PARA LUMINARIA L7- AVISO LUMINOSO CREE LIGTHING EN 1#12+1#12+1#12T CU AWG 1∅3/4"EMT</t>
  </si>
  <si>
    <t>SALIDA PARA LUMINARIA L8- LUMINARIA DUPLEX 2X50W E27 BL HIGH LIGTHS EN 1#12+1#12+1#12T CU AWG 1∅3/4"EMT</t>
  </si>
  <si>
    <t>SALIDA PARA LUMINARIA L9-  APLIQUE BOX I HIGH LIGTH  EN 1#12+1#12+1#12T CU AWG 1∅3/4"EMT</t>
  </si>
  <si>
    <t>SALIDA PARA LUMINARIA L10-  BALA PISO LEDA ESC RD GU10 120V HL HIGH LIGTHS EN 1#12+1#12+1#12T CU AWG 1∅3/4"EMT</t>
  </si>
  <si>
    <t>SALIDA PARA SENSOR CX100-1 MARCA LEGRAND O SIMILAR QUE CUMPLA CON LAS ESPECIFICACIONES Y AREA DE COBERTURA DE ESTA REFERENCIA EN 1#12+1#12+1#12T CU AWG 1∅3/4" EMT, SERVICIOS COMUNES</t>
  </si>
  <si>
    <t xml:space="preserve">SALIDA PARA SENSOR CI200-1 MARCA LEGRAND O SIMILAR CON LAS ESPECIFICACIONES Y AREA DE COBERTURA DE ESTA REFERENCIA EN 1#12+1#12+1#12T CU AWG 1∅3/4" EMT, SERVICIOS COMUNES </t>
  </si>
  <si>
    <t>SALIDA PARA INTERRUPTOR SENCILLO EN 1#12+1#12+1#12T CU AWG 1∅3/4" EMT</t>
  </si>
  <si>
    <t>SALIDA PARA INTERRUPTOR DOBLE EN 1#12+1#12+1#12T CU AWG 1∅3/4" EMT</t>
  </si>
  <si>
    <t>SALIDA PARA INTERRUPTOR CONMUTABLE EN 1#12+1#12+1#12T CU AWG 1∅3/4" EMT</t>
  </si>
  <si>
    <t>SALIDA PARA INTERRUPTOR CONMUTABLE DOBLE EN 1#12+1#12+1#12T CU AWG 1∅3/4" EMT</t>
  </si>
  <si>
    <t xml:space="preserve">SALIDA UNIDAD UFCCV CABLEADA EN 2X10+1X10T, INCLUYE SOPORTES, TUBERÍA  EMT, TERMINACIÓN EN CORAZA LT TIPO AMERICANA DE 3/4",  CONECTORES DUCTOS Y CONECTORES TIPO, CAJA, TAPA Y ACCESORIOS. </t>
  </si>
  <si>
    <t xml:space="preserve">SALIDA UNIDAD UFCCOV  CABLEADA EN 2X10+1X10T, INCLUYE SOPORTES, TUBERÍA EMT, TERMINACIÓN EN CORAZA LT TIPO AMERICANA DE 3/4",  CONECTORES DUCTOS Y CONECTORES TIPO, CAJA, TAPA Y ACCESORIOS. </t>
  </si>
  <si>
    <t xml:space="preserve">SALIDA UNIDAD VS-01,02; VEP-01 CABLEADA EN 2X12+1X12T, INCLUYE SOPORTES, TUBERÍA EMT, TERMINACIÓN EN CORAZA LT TIPO AMERICANA DE 3/4",  CONECTORES DUCTOS Y CONECTORES TIPO, CAJA, TAPA Y ACCESORIOS. </t>
  </si>
  <si>
    <t xml:space="preserve">SALIDA UNIDAD UFCPV CABLEADA EN 2X6+1X10T, INCLUYE SOPORTES, TUBERÍA EMT, TERMINACIÓN EN CORAZA LT TIPO AMERICANA DE 1-1/4",  CONECTORES DUCTOS Y CONECTORES TIPO, CAJA, TAPA Y ACCESORIOS. </t>
  </si>
  <si>
    <t xml:space="preserve">SALIDA UNIDAD VE-01 CABLEADA EN 3X12+1X12T, INCLUYE SOPORTES, TUBERÍA EMT, TERMINACIÓN EN CORAZA LT TIPO AMERICANA DE 3/4",  CONECTORES DUCTOS Y CONECTORES TIPO, CAJA, TAPA Y ACCESORIOS. </t>
  </si>
  <si>
    <t xml:space="preserve">SALIDA UNIDAD UCRV-01 CABLEADA EN 3X4+1X8T, INCLUYE SOPORTES, TUBERÍA EMT, TERMINACIÓN EN CORAZA LT TIPO AMERICANA DE 1-1/2",  CONECTORES DUCTOS Y CONECTORES TIPO, CAJA, TAPA Y ACCESORIOS. </t>
  </si>
  <si>
    <t xml:space="preserve">SUMINISTRO E INSTALACIÓN DE LUMINARIA L1- CR4 9.5W INCRUSTAR 40K CREE LIGTHING </t>
  </si>
  <si>
    <t xml:space="preserve">SUMINISTRO E INSTALACIÓN DE LUMINARIA L2- LR6 20W CILINDRO SOBREPONER 40K CREE LIGTHING </t>
  </si>
  <si>
    <t xml:space="preserve">SUMINISTRO E INSTALACIÓN DE LUMINARIA L3- FP14 FLAT PANEL LED 30X1.20 40W 40K CREE LIGTHING </t>
  </si>
  <si>
    <t xml:space="preserve">SUMINISTRO E INSTALACIÓN DE LUMINARIA L4- WALLSCONE 14W UP AND DOWN 40K CREE LIGTHING </t>
  </si>
  <si>
    <t xml:space="preserve">SUMINISTRO E INSTALACIÓN DE LUMINARIA L5- GIGANT LED 42 W40 K  CREE LIGTHING </t>
  </si>
  <si>
    <t xml:space="preserve">SUMINISTRO E INSTALACIÓN DE LUMINARIA L6- LUMINARIA DE EMERGENCIA CREE LIGTHING </t>
  </si>
  <si>
    <t xml:space="preserve">SUMINISTRO E INSTALACIÓN DE LUMINARIA L7- AVISO LUMINOSO CREE LIGTHING </t>
  </si>
  <si>
    <t>SUMINISTRO E INSTALACIÓN DE LUMINARIA L8- LUMINARIA DUPLEX 2X50W E27 BL HIGH LIGTHS</t>
  </si>
  <si>
    <t>SUMINISTRO E INSTALACIÓN DE LUMINARIA L9-  APLIQUE BOX I HIGH LIGTHS</t>
  </si>
  <si>
    <t>SUMINISTRO E INSTALACIÓN DE LUMINARIA L10-  BALA PISO LEDA ESC RD GU10 120V HL HIGH LIGTHS</t>
  </si>
  <si>
    <t>SUMINISTRO E INSTALACIÓN DE SENSOR CX100-1 MARCA LEGRAND O SIMILAR QUE CUMPLA CON LAS ESPECIFICACIONES Y AREA DE COBERTURA DE ESTA REFERENCIA.</t>
  </si>
  <si>
    <t>SUMINISTRO E INSTALACIÓN DE SENSOR CI200-1 MARCA LEGRAND O SIMILAR CON LAS ESPECIFICACIONES Y AREA DE COBERTURA DE ESTA REFERENCIA.</t>
  </si>
  <si>
    <t>PARA LOS CIRCUITOS DE ALUMBRADO; SE CONSIDERAN LOS MATERIALES A PARTIR DE LOS GABINETES DE CONTROL DE ILUMINACIÓN Y/O TABLERO DE ALUMBRADO HASTA LA PRIMERA SALIDA O CAJA DE PASO A PARTIR DE LAS CUALES SALEN LAS SALIDAS DE ILUMINACIÓN. PARA LOS CIRCUITOS DE TOMACORRIENTES; SE CONSIDERAN LOS MATERIALES A PARTIR DE LOS TABLEROS DE AUTOMÁTICOS HASTA LA PRIMERA SALIDA O CAJA DE PASO A PARTIR DE LAS CUALES SALEN LAS SALIDAS DE TOMACORRIENTES . EL CONDUCTOR SERA CABLE DE COBRE 600 V THHN FASES, ALAMBRE DE COBRE DESNUDO NEUTRO DE CONTINUIDAD, CABLE DE COBRE 600 V THHN TIERRA AISLADA.</t>
  </si>
  <si>
    <t xml:space="preserve">2#12+1#12T CU  PARA SALIDAS DE ALUMBRADO Y FUERZA </t>
  </si>
  <si>
    <t>2#12+2#12T CU  PARA SALIDAS REGULADAS</t>
  </si>
  <si>
    <t>2X10+1X10T CU  SALIDAS HVAC</t>
  </si>
  <si>
    <t>2X12+1X12T CU SALIDAS HVAC</t>
  </si>
  <si>
    <t>2X6+1X10T CU SALIDAS HVAC</t>
  </si>
  <si>
    <t>3X12+1X12T CU SALIDAS HVAC</t>
  </si>
  <si>
    <t>3X4+1X8T CU SALIDAS HVAC</t>
  </si>
  <si>
    <t xml:space="preserve">CIRCUITO ALIMENTADOR EN 3X4/0+1X4/0+1X4T CU DESDE TRANSFORMADOR [TRF]        75KVA HASTA  TRANSFERENCIA AUTOMÁTICA [TRA] </t>
  </si>
  <si>
    <t xml:space="preserve">CIRCUITO ALIMENTADOR EN 3X4/0+1X4/0+1X4T CU DESDE GRUPO ELECTRÓGENO [GE] 75KVA HASTA  TRANSFERENCIA AUTOMÁTICA [TRA] </t>
  </si>
  <si>
    <t>CIRCUITO ALIMENTADOR EN 3X4/0+1X4/0+1X4T CU DESDE  TRANSFERENCIA AUTOMATICA [TRA]  HASTA TABLERO GENERAL SALUD [TGS]</t>
  </si>
  <si>
    <t>CIRCUITO ALIMENTADOR EN 3X4+1X4+1X8T CU DESDE TABLERO GENERAL SALUD [TGS] HASTA TABLERO HVAC [TAA]</t>
  </si>
  <si>
    <t>CIRCUITO ALIMENTADOR EN 3X8+1X8+1X10T CU DESDE TABLERO GENERAL SALUD [TGS] HASTA ASCENSOR [ASC]</t>
  </si>
  <si>
    <t>CIRCUITO ALIMENTADOR EN 2X10+1X10+1X12T CU DESDE TABLERO GENERAL SALUD [TGS] HASTA TABLERO CASILLAS [TCAS]</t>
  </si>
  <si>
    <t>CIRCUITO ALIMENTADOR EN 3X8+1X8+1X10T CU DESDE TABLERO GENERAL SALUD [TGS] HASTA TABLERO GENERAL EQUIPOS HIDRÁULICOS [TGEH]</t>
  </si>
  <si>
    <t>CIRCUITO ALIMENTADOR EN 3X8+1X8+1X10T CU DESDE UPS TABLERO GENERAL SALUD REGULADO [UPS] HASTA TABLERO GENERAL SALUD [TGS]</t>
  </si>
  <si>
    <t>CIRCUITO ALIMENTADOR EN 1X10+1X10+1X12T CU DESDE TABLERO GENERAL SALUD [TGS] HASTA COMPRESOR</t>
  </si>
  <si>
    <t xml:space="preserve">CIRCUITO ALIMENTADOR EN 3X10+1X10+1X12T CU DESDE TABLERO GENERAL EQUIPOS HIDRÁULICOS [TGEH] HASTA BOMBAS </t>
  </si>
  <si>
    <t>CÁMARA DE INSPECCIÓN DE 30X30  DE ACUERDO NORMA AP-280 ( CANTIDAD A DEFINIR UNA VEZ SE CUENTE CON DISEÑO DE ALUMBRADO EXTERIOR)</t>
  </si>
  <si>
    <t>CÁMARA DE INSPECCIÓN CS  274 ( RED DE BAJA TENSIÓN)</t>
  </si>
  <si>
    <t>CÁMARA DE INSPECCIÓN CS  274 ( RED DE COMUNICACIONES)</t>
  </si>
  <si>
    <t>INCLUYE TAPA, ACCESORIOS DE FIJACIÓN Y SOPORTES MEDIANTE ANCLAJES RL-38.</t>
  </si>
  <si>
    <t>DUCTO PORTA CABLES CON DIVISIÓN PARA RED DE ENERGÍA Y COMUNICACIONES DE 30X20CM (INCLUYE TODOS LOS ELEMENTOS PARA SU CORRECTA INSTALACIÓN Y FUNCIONAMIENTO).</t>
  </si>
  <si>
    <t>CANALETA PORTA CABLES CON DIVISIÓN DE 12X 5 CM</t>
  </si>
  <si>
    <t>TENDIDO DE TUBERÍA 3/4" EMT PARA REDES DE VOZ Y DATOS</t>
  </si>
  <si>
    <t xml:space="preserve">CANALIZACIÓN DE TUBERÍA EN 1Ø3" PVC DESDE TRANSFORMADOR [TRF]        75KVA HASTA  TRANSFERENCIA AUTOMÁTICA [TRA] </t>
  </si>
  <si>
    <t xml:space="preserve">CANALIZACIÓN DE TUBERÍA EN 1Ø3" PVC DESDE GRUPO ELECTRÓGENO [GE] 75KVA HASTA  TRANSFERENCIA AUTOMÁTICA [TRA] </t>
  </si>
  <si>
    <t>TENDIDO DE TUBERÍA EN 1Ø1-1/2" EMT DESDE TABLERO GENERAL SALUD [TGS] HASTA TABLERO HVAC [TAA]</t>
  </si>
  <si>
    <t>TENDIDO DE TUBERÍA EN 1Ø1" EMT DESDE TABLERO GENERAL SALUD [TGS] HASTA ASCENSOR [ASC]</t>
  </si>
  <si>
    <t>TENDIDO DE TUBERÍA EN 1Ø3/4" EMT  DESDE TABLERO GENERAL SALUD [TGS] HASTA TABLERO CASILLAS [TCAS]</t>
  </si>
  <si>
    <t>TENDIDO DE TUBERÍA EN 1Ø1" EMT DESDE TABLERO GENERAL SALUD [TGS] HASTA TABLERO GENERAL EQUIPOS HIDRÁULICOS [TGEH]</t>
  </si>
  <si>
    <t>TENDIDO DE TUBERÍA EN 1Ø1" EMT DESDE UPS TABLERO GENERAL SALUD REGULADO [UPS] HASTA TABLERO GENERAL SALUD [TGS]</t>
  </si>
  <si>
    <t>CANALIZACIÓN DE TUBERÍA EN 1Ø3/4" PVC DESDE TABLERO GENERAL SALUD [TGS] HASTA COMPRESOR</t>
  </si>
  <si>
    <t>CANALIZACIÓN DE TUBERÍA EN 1Ø3" PVC PARA FRIBRA ÓPTICA</t>
  </si>
  <si>
    <t>TENSIÓN DE ENTRADA: 208/120 VAC ± 15%, TENSIÓN DE SALIDA: 208/120 VAC ± 2%,  TIEMPO DE RESPALDO A PLENA CARGA: 8 MINUTOS, CON BATERÍAS INTERNAS, EL EQUIPO DEBERÁ CUMPLIR CON LAS ESPECIFICACIONES ANEXAS.</t>
  </si>
  <si>
    <t>UPS SEMISÓTANO POTENCIAS EFECTIVAS EN LA CIUDAD DE PALMIRA : 10KVA, 208/120 VAC 3 FASES + 1 NEUTRO+1 TIERRA TENSIÓN DE ENTRADA: 208/120 VAC ± 15%, TENSIÓN DE SALIDA: 208/120 VAC ± 2%,  TIEMPO DE RESPALDO A PLENA CARGA: 8 MINUTOS, CON BATERÍAS INTERNAS, EL EQUIPO DEBERÁ CUMPLIR CON LAS ESPECIFICACIONES ANEXAS.</t>
  </si>
  <si>
    <t>BARRAJE DE COBRE GENERAL DE 1/4"X4"X20" CON AISLADORES Y ANCLAJES MODELO GB4 B0624TPI-1 DE PANDUIT Ó SIMILAR</t>
  </si>
  <si>
    <t>CABLE 3/0CU AWG  PARA INTERCONEXIÓN DE BARRAJE DE TIERRAS PARA COMUNICACIONES</t>
  </si>
  <si>
    <t>ELECTRODOS DE PUESTA A TIERRA DE 5/8” (14.3 MM), LONGITUD 2.4 M, CON ALMA DE ACERO, RECUBRIMIENTO ELECTRODEPOSITADO DE COBRE ELECTROLÍTICO DE 95% DE PUREZA CON ESPESOR MÍNIMO DE 254 MM, RESISTENTE A LA CORROSIÓN Y BUENA RESISTENCIA A LA FATIGA. NORMAS RETIE, CERTIFICADO UL Y CERTIFICACIÓN DE PRODUCTO RETIE. DEBE ESTAR IDENTIFICADO CON EL NOMBRE DEL FABRICANTE, LA MARCA REGISTRADA O AMBOS, SUS DIMENSIONES Y REFERENCIA DEL FABRICANTE, DENTRO DE LOS PRIMEROS 30 CM DESDE LA PARTE SUPERIOR. LA CABEZA DE LA VARILLA DEBE QUEDAR A 30 CM DE LA SUPERFICIE DEL SUELO.</t>
  </si>
  <si>
    <t>CAJAS DE INSPECCIÓN PARA EL ACCESO A LOS ELECTRODOS Y CONEXIONES EN PUNTOS DE UNIÓN A BAJANTES Y DEMÁS LUGARES INDICADOS EN PLANOS. SE DEBERÁN INSTALAR CAJA DE .30X.30, AE-281 DE INSPECCIÓN FABRICADOS EN CONCRETO, CON TAPA REMOVIBLE Y MANIJAS. LA TAPA DEBE CONTAR CON UN CIERRE MECÁNICO PARA GARANTIZAR QUE NO SEA ABIERTA ACCIDENTALMENTE Y TENER UNA CAPACIDAD DE CARGA DE 300 PSI.</t>
  </si>
  <si>
    <t>BARRAJE EQUIPOTENCIAL  DE TIERRAS EN COBRE PARA PUNTOS DE CONEXIÓN DE EQUIPOS EN COBRE, CON CINCO HUECOS, TORNILLOS DE 5/16"X1, TUERCA, ARANDELA DE PRESIÓN EN ACERO, INCLUYE SOPORTES, CHAZOS PARA INSTALACIÓN Y CAJA PLÁSTICA CON TAPA REGISTRABLE DE 12X12 CM (INTERIORES)</t>
  </si>
  <si>
    <t>UNIÓN POR REACCIÓN EXOTÉRMICA PARA UNIÓN DE CONDUCTORES. CAPACIDAD DE 90 GR.  INCLUYE MOLDE (CABLE 2/0 A CABLE EN "T"), CARGA, CHISPERO, PINZAS Y DEMÁS ACCESORIOS DE INSTALACIÓN. LOS MOLDES UTILIZADOS DEBEN GARANTIZAR UNA VIDA ÚTIL MÍNIMA DE 50 SOLDADURAS.</t>
  </si>
  <si>
    <t>UNIÓN POR REACCIÓN EXOTÉRMICA PARA UNIÓN DE CONDUCTORES. CAPACIDAD DE 115 GR.  INCLUYE MOLDE (CABLE 2/0 A CABLE EN "X"), CARGA, CHISPERO, PINZAS Y DEMÁS ACCESORIOS DE INSTALACIÓN. LOS MOLDES UTILIZADOS DEBEN GARANTIZAR UNA VIDA ÚTIL MÍNIMA DE 50 SOLDADURAS.</t>
  </si>
  <si>
    <t>UNIÓN POR REACCIÓN EXOTÉRMICA PARA UNIÓN DE CONDUCTORES. CAPACIDAD DE 115 GR.  INCLUYE MOLDE (CABLE 2/0 A VARILLA), CARGA, CHISPERO, PINZAS Y DEMÁS ACCESORIOS DE INSTALACIÓN. LOS MOLDES UTILIZADOS DEBEN GARANTIZAR UNA VIDA ÚTIL MÍNIMA DE 50 SOLDADURAS.</t>
  </si>
  <si>
    <t>BORNA ESTAÑADA PARA CABLE 2/0 CON TORNILLO DE 1" X 3/16" CON TUERCA Y ARANDELAS, EN ACERO INOXIDABLE, PARA CONEXIÓN DE ELEMENTOS METÁLICOS Y EQUIPOS, VER DETALLES EN LOS PLANOS DE DISEÑO</t>
  </si>
  <si>
    <t>EQUIPOTENCIALIZACIÓN DE ELEMENTOS METÁLICOS, MEDIANTE CABLE COBRE CALIBRE 2/0 AWG</t>
  </si>
  <si>
    <t>CABLE DE COBRE 2/0 AWG PARA MALLA DE PUESTA A TIERRA DESNUDO MALLA DE SUBESTACIÓN, PROFUNDIDAD ENTERRAMIENTO 60 CM RESPECTO A SUPERFICIE DE SUELO</t>
  </si>
  <si>
    <t>LA RED DE CABLEADO ESTRUCTURADO DEBE CUMPLIR CON LAS CONDICIONES Y REQUERIMIENTOS DE LAS ESPECIFICACIONES TÉCNICAS ANEXAS. SE DEBE INCLUIR EN LOS ÍTEM DE ESTE CAPITULO EL SUMINISTRO, ELEMENTOS Y ACCESORIOS, MONTAJE DE EQUIPOS, ELEMENTOS DE FIJACIÓN Y ANCLAJE, CABLE UTP 4X24 CAT. 6A, CERTIFICACIÓN DE PUNTOS Y MARQUILLAS DE IDENTIFICACIÓN.</t>
  </si>
  <si>
    <t>JACK CAT 6A, 10G, AZUL  (DATOS)</t>
  </si>
  <si>
    <t>JACK CAT 6A, 10G, ROJO (VOZ)</t>
  </si>
  <si>
    <t xml:space="preserve">JACK CAT 6A, 10G, BLANCO (PUNTO PARA APS)                 </t>
  </si>
  <si>
    <t xml:space="preserve">PLACA 2ESPACIO, IDENTIFIC. BLANCA  - PARA PUNTOS DOBLES VOZ Y DATOS               </t>
  </si>
  <si>
    <t xml:space="preserve">PLACA 1ESPACIO, IDENTIFIC. BLANCA - PARA PUNTOS SENCILLOS DATOS    </t>
  </si>
  <si>
    <t xml:space="preserve">PLACA 1ESPACIO, IDENTIFIC. BLANCA - PARA PUNTOS SENCILLOS VOZ        </t>
  </si>
  <si>
    <t xml:space="preserve">PLACA 1ESPACIO, IDENTIFIC. BLANCA - PARA PUNTOS SENCILLOS APS       </t>
  </si>
  <si>
    <t>PATCH CORD AZUL CAT 6A, 10G, 10PIES (3 METROS)  (DATOS)</t>
  </si>
  <si>
    <t>PATCH CORD ROJO CAT 6A, 10G, 10PIES (3 METROS)   (VOZ)</t>
  </si>
  <si>
    <t xml:space="preserve">PATCH CORD AZUL CAT 6A, 7PIES (2,1 METROS)  (APS)             </t>
  </si>
  <si>
    <t>PATCH CORD AZUL CAT 6A, 7PIES (2,1 METROS)  (CÁMARAS)</t>
  </si>
  <si>
    <t>ORDENADOR CABLE VERTICAL, FRONTAL-TRASERO, CON TAPA 8" X 8", ALTO 80"</t>
  </si>
  <si>
    <t xml:space="preserve">SUPRESOR 5500-192 RACK 19", 20AMP, 120VAC, 5-20R            </t>
  </si>
  <si>
    <t>ORGANIZADOR HORIZONTAL 2U RANURADO CON TAPA, DELANTERO</t>
  </si>
  <si>
    <t>DATOS, APS Y CÁMARAS</t>
  </si>
  <si>
    <t>HERRAJE VACIO 48 PUERTOS</t>
  </si>
  <si>
    <t>JACK CATEGORIA 6A NEGRO</t>
  </si>
  <si>
    <t>PATCH CORD AZUL CAT 6A 3PIES (1 METRO)</t>
  </si>
  <si>
    <t>PATCH CORD ROJO CAT 6A 3PIES (1 METRO)</t>
  </si>
  <si>
    <t>SUMINISTRO E INSTALACIÓN CABLE CATEGORÍA 6A, UTP</t>
  </si>
  <si>
    <t>SUMINISTRO E INSTALACIÓN RACK DE PISO  60X60X180CM</t>
  </si>
  <si>
    <t>CERTIFICACIÓN A 200 MHZ7/ MBPS</t>
  </si>
  <si>
    <t>SUMINISTRO, INSTALACIÓN Y CONFIGURACIÓN SWITCH ETHERNET DE 48 PUERTOS ADMINISTRABLE</t>
  </si>
  <si>
    <t>SUMINISTRO, INSTALACIÓN Y CONFIGURACIÓN CÁMARA DE SEGURIDAD EN RED IP-POE TIPO DOMO 2MP INTERIOR/EXTERIOR</t>
  </si>
  <si>
    <t>SUMINISTRO, INSTALACIÓN Y CONFIGURACIÓN CÁMARA DE SEGURIDAD EN RED IP-POE TIPO BALA 2MP EXTERIOR</t>
  </si>
  <si>
    <t>SUMINISTRO, INSTALACIÓN Y CONFIGURACIÓN CÁMARA DE SEGURIDAD EN RED IP-POE TIPO PANORÁMICA 360 6MP INTERIOR</t>
  </si>
  <si>
    <t>SUMINISTRO, INSTALACIÓN Y CONFIGURACIÓN SWITCH ETHERNET DE 24 PUERTOS ADMINISTRABLE POE+</t>
  </si>
  <si>
    <t>SUMINISTRO, INSTALACIÓN Y CONFIGURACIÓN GRABADOR DE VIDEO EN RED DE 32 CANALES</t>
  </si>
  <si>
    <t>SUMINISTRO E INSTALACIÓN GABINETE PARA CCTV (COMPARTIDO CON RED VOZ &amp; DATOS)</t>
  </si>
  <si>
    <t>SUMINISTRO, INSTALACIÓN Y CONFIGURACIÓN MONITOR INDUSTRIAL 24/7 PANTALLA LED 40", MARCO ESTANDAR. INCLUYE SOPORTE AJUSTABLE PARA MONTAJE EN MESA, 1 CABLES HDMI/DVI DE 30M.</t>
  </si>
  <si>
    <t>SUMINISTRO, INSTALACIÓN Y CONFIGURACIÓN SENSOR DE HUMO DIRECCIONABLE, INCLUYE BASE.</t>
  </si>
  <si>
    <t>SUMINISTRO, INSTALACIÓN Y CONFIGURACIÓN SENSOR DE TEMPERATURA DIRECCIONABLE, INCLUYE BASE.</t>
  </si>
  <si>
    <t>SUMINISTRO, INSTALACIÓN Y CONFIGURACIÓN ESTACION MANUAL DIRECCIONABLE.</t>
  </si>
  <si>
    <t>SUMINISTRO, INSTALACIÓN Y CONFIGURACIÓN MÓDULO DE CONTROL DIRECCIONABLE - ACTIVACIÓN DE DISPOSITIVOS NAC</t>
  </si>
  <si>
    <t>SUMINISTRO, INSTALACIÓN Y CONFIGURACIÓN SIRENA-ESTROBO.</t>
  </si>
  <si>
    <t xml:space="preserve">SUMINISTRO, INSTALACIÓN Y CONFIGURACIÓN MÓDULO DE CONTROL RELEVOS DIRECCIONABLE </t>
  </si>
  <si>
    <t>SUMINISTRO, INSTALACIÓN Y CONFIGURACIÓN PANEL DETECCION DE INCENDIOS PARA 250 ELEMENTOS.</t>
  </si>
  <si>
    <t>SUMINISTRO, INSTALACIÓN Y CONFIGURACIÓN ANUNCIADOR REMOTO</t>
  </si>
  <si>
    <t>SUMINISTRO, INSTALACIÓN Y CONFIGURACIÓN PANEL DE CONTROL DE INTRUSIÓN</t>
  </si>
  <si>
    <t>SUMINISTRO, INSTALACIÓN Y CONFIGURACIÓN MÓDULO DE EXPANSIÓN (POPEX)</t>
  </si>
  <si>
    <t>SUMINISTRO, INSTALACIÓN Y CONFIGURACIÓN MÓDULO DE DIRECCIONAMIENTO (POPIT)</t>
  </si>
  <si>
    <t>SUMINISTRO E INSTALACIÓN GABINETE PARA PANEL DE INTRUSIÓN</t>
  </si>
  <si>
    <t>SUMINISTRO E INSTALACIÓN BATERÍAS</t>
  </si>
  <si>
    <t>SUMINISTRO E INSTALACIÓN FUENTE DE ALIMENTACIÓN</t>
  </si>
  <si>
    <t>SUMINISTRO E INSTALACIÓN TRANSFORMADOR PANEL</t>
  </si>
  <si>
    <t>SUMINISTRO, INSTALACIÓN Y CONFIGURACIÓN TECLADO DE CONTROL DE INTRUSIÓN</t>
  </si>
  <si>
    <t>SUMINISTRO, INSTALACIÓN Y CONFIGURACIÓN MÓDULO DE COMUNICACIÓN ETHERNET</t>
  </si>
  <si>
    <t>SUMINISTRO, INSTALACIÓN Y CONFIGURACIÓN DETECTORES PIR DE MOVIMIENTO, PARED, CORTO ALCANCE</t>
  </si>
  <si>
    <t>SUMINISTRO, INSTALACIÓN Y CONFIGURACIÓN CONTACTOS MAGNÉTICOS MONTAJE EN SUPERFICIE</t>
  </si>
  <si>
    <t>SUMINISTRO, INSTALACIÓN Y CONFIGURACIÓN PULSADOR DE PANICO</t>
  </si>
  <si>
    <t>SUMINISTRO E INSTALACIÓN SIRENA DE INTRUSIÓN</t>
  </si>
  <si>
    <t>SUMINISTRO E INSTALACIÓN CABLE UTP CAT6 PARA RED CCTV</t>
  </si>
  <si>
    <t>SUMINISTRO E INSTALACIÓN CABLE FPLR 2X18AWG PARA RED DE DETECCIÓN DE INCENDIOS</t>
  </si>
  <si>
    <t>SUMINISTRO E INSTALACIÓN CABLE 4X22AWG PARA RED DE DETECCIÓN INTRUSIÓN</t>
  </si>
  <si>
    <t>SUMINISTRO E INSTALACIÓN BANDEJA TIPO MALLA 30X18 CM * COMPARTIDA CON RED VOZ Y DATOS</t>
  </si>
  <si>
    <t>SUMINISTRO E INSTALACIÓN TUBERÍA GALVANIZADA EMT 3/4"</t>
  </si>
  <si>
    <t>PLANOS RECORD, DOCUMENTACIÓN, CAPACITACIÓN</t>
  </si>
  <si>
    <t>SUMINISTRO E INSTALACIÓN BALDOSA ALFA PIZARRA NEGRA NATURAL (O SIMILAR) FORMATO 0.40X0.40 M. ESPESOR DE JUNTA ENTRE PIEZAS DE 0.03 A 0.012 M</t>
  </si>
  <si>
    <t>REMATE PERIMETRAL DE PISO EN CONCRETO DE 21 MPA. FUNDIDO EN SITIO</t>
  </si>
  <si>
    <t xml:space="preserve">M </t>
  </si>
  <si>
    <t>SUMINISTRO E INSTALACIÓN TABLETA DE PIEDRA PIZARRA NEGRA DE 0.30X0.30X0.01 M. INCLUYE WIN ESQUINERO EN ALUMINIO, REMATE DE BORDE EN ÁNGULO DE ALUMINIO Y EMBOQUILLE. PEGADO CON MEZCLA LISTA DE FÁBRICA DE ALTA ADHESIVIDAD Y RESISTENCIA A LA HUMEDAD.</t>
  </si>
  <si>
    <t>MEDIACAÑA EN GRANITO FUNDIDO Y PULIDO, MEZCLADO EN OBRA, GRANO #3 H.=0.015 M. INCLUYE DILATACIONES ENTRE ACABADO DE PISO Y MURO.</t>
  </si>
  <si>
    <t>PIRLANES EN GRANITO FUNDIDO Y PULIDO, MEZCLADO EN OBRA, GRANO #3 H.=0.15 M.</t>
  </si>
  <si>
    <t>POYO PARA MUEBLES H.=0.15 M EN LADRILLO BLOQUE NO 5 PIEZAS PUESTAS DE CANTO PARA OBTENER ALTURA. INCLUYE MORTERO DE PEGA Y EMBOQUILLE</t>
  </si>
  <si>
    <t>CONTENEDOR DE RAÍZ EN SECCIÓN DE CONCRETO REFORZADO DE 21 MPA CLASE 1 Ø.INTERNO=1,20 M TIPO TITAN.</t>
  </si>
  <si>
    <t>REJILLA DE PISO PLÁSTICA CON SOSCO 3"X2" TIPO ANTICUCARACHA. ICLUYE INSTALACIÓN Y EMBOQUILLE</t>
  </si>
  <si>
    <t>ALISTAMIENTO DE PISO CON MORTERO 1:3 H=0.05M</t>
  </si>
  <si>
    <t>ALISTAMIENTO IMPERMEABILIZADO DE PISO CON MORTERO 1:3 H=0.05M</t>
  </si>
  <si>
    <t>ALFAJÍA EN CONCRETO A&lt;=85 H&lt;=0.10 M, 21 MPA.</t>
  </si>
  <si>
    <t>FLASHING EN LÁMINA GALVANIZADA CAL. 20</t>
  </si>
  <si>
    <t>CIELORASO DESCOLGADO DE LA ESTRUCTURA DE CONCRETO CON ESTRUCTURA METÁLICA. ACABADO EN LÁMINA DE SUPERBOARD PARA EXTERIORES. INCLUYE ESTUCO Y PINTURA VINILICA 2 MANOS.</t>
  </si>
  <si>
    <t>CIELO RASO EN SUPERBOARD, JUNTAS A TOPE SELLADAS CON ELASTÓMERO Y LIJADAS, ACABADO LISO SIN ESTRUCTURA A LA VISTA, INCLUYE PERFILERIA EN ACERO CR GALVANIZADO.  INCLUYE ESTUCO Y PINTURA VINILICA 2 MANOS.</t>
  </si>
  <si>
    <t>SUMINISTRO E INSTALACIÓN DE CERAMICA FORMATO 0.25 X 0.40M. INCLUYE REMATE DE ESQUINA CON WIN METÁLICO.</t>
  </si>
  <si>
    <t xml:space="preserve">SUMINISTRO E INSTALACIÓN DE CERAMICA FORMATO 0.20 X 0.40M. </t>
  </si>
  <si>
    <t>CALADO CONCRETO</t>
  </si>
  <si>
    <t xml:space="preserve">ESPEJO: CRISTAL DE 0.004M CON BORDES PULIDOS. </t>
  </si>
  <si>
    <t>MESÓN PREFABRICADO EN GRANITO PULIDO COLOR GRIS OSCURO. FUNDIDO HOMOGENEO DE FABRICA. INCLUYE SALPICADERO Y FALDÓN, POCETA DIAMETRO 0.30 M, ESTRUCTURA APOYOS EN DOBLE ANGULO 1/2" X 3/16" CADA 0.70 M, SEGÚN DISEÑO. 1.5 X 0.5 M.</t>
  </si>
  <si>
    <t>MESÓN PREFABRICADO EN GRANITO PULIDO COLOR GRIS OSCURO. FUNDIDO HOMOGENEO DE FABRICA. INCLUYE SALPICADERO Y FALDÓN, POCETA DIAMETRO 0.30 M, ESTRUCTURA APOYOS EN DOBLE ANGULO 1/2" X 3/16" CADA 0.70 M, SEGÚN DISEÑO. 1.03 X 0.5 M.</t>
  </si>
  <si>
    <t>MESÓN PREFABRICADO EN GRANITO PULIDO COLOR GRIS OSCURO. FUNDIDO HOMOGENEO DE FABRICA. INCLUYE SALPICADERO Y FALDÓN, POCETA DIAMETRO 0.30 M, ESTRUCTURA APOYOS EN DOBLE ANGULO 1/2" X 3/16" CADA 0.70 M, SEGÚN DISEÑO. 1.52 X 0.5 M.</t>
  </si>
  <si>
    <t>DISPENSADOR DE JABÓN LÍQUIDO, INSTITUCIONAL, CUERPO EN PLÁSTICO CON VÁÑVULA PLÁSTICA, CAPACIDAD DE 1.2 LTS. VENTANILLA DE RECARGA Y LLAVE, TIPO PUSH DE EMPOTRAR EN MURO.</t>
  </si>
  <si>
    <t>GABINETE DISPENSADOR DE TOALLAS DE PAPEL, INTITUCIONAL PLÁSTICO, CON CERRADURA Y LLAVE, CAPACIDAD 300 TOALLAS, DE SOBREPONER EN MURO. INCLUYE SUMINISTRO E INSTALACIÓN.</t>
  </si>
  <si>
    <t>DISPENSADOR DE PAPEL HIGIÉNICO, INSTITUCIONAL EN PLÁSTICO, CON CERRADURA Y LLAVE, CAPACIDAD 200-400 M, DE SOBREPONER EN MURO.INCLUYE SUMINISTRO E INSTALACIÓN.</t>
  </si>
  <si>
    <t>ORINAL CERÁMICO MEDIANO DE COLGAR. INCLUYE SUMINISTRO, MONTAJE, SIFÓN TIPO BOTELLA Y CONEXIÓN COMPLETA.</t>
  </si>
  <si>
    <t>SANITARIO CERÁMICO INSTITUCIONAL PARA FLUXOMETRO DE CONEXIÓN SUPERIOR. INCLUYE SUMINISTRO, MUEBLE PLÁSTICO ALONGADO COLOR BLANCO, MONTAJE COMPLETO Y CONEXIÓN.</t>
  </si>
  <si>
    <t>TAPAREGISTRO PLÁSTICO CON CERRADURAS 20 X 20 CM.</t>
  </si>
  <si>
    <t>SANITARIO CERÁMICO DE TANQUE COLOR BLANCO, INCLUYE SUMINISTRO MONTAJE, ACOPLE Y CONEXIÓN.</t>
  </si>
  <si>
    <t>GRIFERÍA MEZCLADOR DE 4" PARA LAVAMANOS, PLÁSTICA CROMADA. INCLUYE INSTALACIÓN, ACOPLE DE CONEXIÓN.</t>
  </si>
  <si>
    <t>LAVAMANOS CERÁMICO DE COLGAR ESPECIAL PARA PMR 0.56 X 0.505 M, CON ORIFICIOS PARA GRIFERIA, TIPO AQUAJET DE CORONA. INCLUYE SUMINISTRO, MONTAJE, SIFÓN TIPO BOTELLA Y CONEXIÓN COMPLETA.</t>
  </si>
  <si>
    <t>GRIFERÍA LLAVE TERMINAL PARA MANGUERA TIPO PESADO, METÁLLICA CROMADA, EXTREMO ROSCADO. INCLUYE INSTALACIÓN.</t>
  </si>
  <si>
    <t>GRIFERÍA ANTIVANDALICA PARA LAVAMANOS TIPO PUSH, DE EMPOTRAR EN MUROS, CROMADA METÁLICA. INCLUYE INSTALACIÓN, ACCESORIOS DESDE LA ENTRADA A LA VÁLVULA HASTA LA CONEXIÓN AL GRIFO, Y TODO LO RELACIONADO PARA SU PUESTA EN FUNCIONAMIENTO.</t>
  </si>
  <si>
    <t>GRIFERÍA PARA LAVAMANOS TIPO PUSH PARA PMR, DE SOBREPONER EN EL LAVAMANOS, CROMADA METÁLICA, ACCIONAMIENTO MEDIANTE PALANCA. INCLUYE INSTALACIÓN, ACCESORIOS DESDE LA SALIDA DEL PUNTO HASTA LA CONEXIÓN AL GRIFO, Y TODO LO RELACIONADO PARA SU PUESTA EN FUNCIONAMIENTO.</t>
  </si>
  <si>
    <t>LAVAMANOS ACERO INOXIDABLE DE SOBREPONER SIN ORIFICIOS PARA GRIFERÍA. INCLUYE SUMINISTRO, MONTAJE, SIFÓN TIPO BOTELLA Y CONEXIÓN COMPLETA.</t>
  </si>
  <si>
    <t>DUCHA DE EMERGENCIA CON LAVAOJOS(MIXTA) H=2.10 M, TODOS LOS ACCESORIOS EN ACERO INOXIDABLE 316, PLATO DE LA DUCHA 24 CM ACCIONABLE CON PALANCA TRIANGULAR RÍGIDA, PLATO LAVAOJOS DE 27 CM REDONDO CON PROTECTORES DE SILICONA ACCIONABLE CON PALANCA O PEDAL, TUBERÍA GALVANIZADA 0=1" PINTADA COLORES REFLECTIVOS, VÁLVULA EN BRONCE, TIPO AC-130 DE ACUAVAL O EQUIVALENTE DE IGUAL CALIDAD O SUPERIOR. INCLUYE SUMINISTRO, MONTAJE Y CONEXIÓN (A TECHO).</t>
  </si>
  <si>
    <t>MALLA GEOTEXTIL NT ANCLADA A MUROS LATERALES.</t>
  </si>
  <si>
    <t>PREFABRICADO DE CONCRETO DE 21 MPA MICROPERFORADO ANCLADO A MURO.</t>
  </si>
  <si>
    <t xml:space="preserve">GÁRGOLA PREFABRICADA EN CONCRETO DE 21 MPA </t>
  </si>
  <si>
    <t>INSTALACIÓN Y CERTIFICADO DE ARGOLLA DE ANCLAJE EN CUBIERTA PARA MANTENIMIENTO DE FACHADAS. DEBE CUMPLIR LA EN 795.</t>
  </si>
  <si>
    <t>SUMINISTRRO E INSTALACIÓN DE PUERTA ENTAMBORADA EN ALUMINIO ANONIZADO. INCLUYE MACO EN PERFIL EN ALUMINIO 744 Y MONTANTE EN ALUMINIO, MONTANTE CON VIDRIO LAMINADO INCOLORO TRASLÚCIDO DE 3+3MM MÁS PELÍCULA SANDBLASTING, INSTALADO CON SILICONA ESTRUCTURAL, MANIJA, PIEZA DE TOPE PERFILES SEGÚN DISEÑO. P-01</t>
  </si>
  <si>
    <t>SUMINISTRRO E INSTALACIÓN DE PUERTA ENTAMBORADA EN ALUMINIO ANONIZADO. INCLUYE MACO EN PERFIL EN ALUMINIO 744 Y MONTANTE EN ALUMINIO, MONTANTE CON VIDRIO LAMINADO INCOLORO TRASLÚCIDO DE 3+3MM MÁS PELÍCULA SANDBLASTING, INSTALADO CON SILICONA ESTRUCTURAL, MANIJA, PIEZA DE TOPE PERFILES SEGÚN DISEÑO. P-02</t>
  </si>
  <si>
    <t>SUMINISTRRO E INSTALACIÓN DE PUERTA ENTAMBORADA EN ALUMINIO ANONIZADO NATURAL. INCLUYE MACO EN PERFIL EN ALUMINIO 744, PERSIANA DE VENTILACIÓN, MONTANTE EN ALUMINIO, MONTANTE EN ALUMINIO, MANIJA, PIEZA DE TOPE PERFILES SEGÚN DISEÑO. P-02A</t>
  </si>
  <si>
    <t>SUMINISTRRO E INSTALACIÓN DE PUERTA ENTAMBORADA EN ALUMINIO ANONIZADO. INCLUYE MACO EN PERFIL EN ALUMINIO 744 Y MONTANTE EN ALUMINIO, MONTANTE CON VIDRIO LAMINADO INCOLORO TRASLÚCIDO DE 3+3MM MÁS PELÍCULA SANDBLASTING, INSTALADO CON SILICONA ESTRUCTURAL, MANIJA, PIEZA DE TOPE PERFILES SEGÚN DISEÑO. P-03</t>
  </si>
  <si>
    <t>SUMINISTRO E INSTALACIÓN DE PUERTA ENTAMBORADA EN LÁMINA COLD ROLLED CALIBRE 18 MÁS ESMALTE SOBRE HOJAS. INCLUYE MARCO EN  LÁMINA COLD ROLLED CAL. 18 MÁS ESMALTE SOBRE MARCO, MONTANTE EN LÁMINA, MANIJA , PERFILES SEGÚN DISEÑO. P-03A</t>
  </si>
  <si>
    <t>SUMINISTRO E INSTALACIÓN DE PUERTA ENTAMBORADA EN MADERA 3 CM. INCLUYE MARCO EN  PERFIL DE ALUMINIO 744, MONTANTE EN LÁMINA, MANIJA , PERFILES SEGÚN DISEÑO. P-03B</t>
  </si>
  <si>
    <t>SUMINISTRRO E INSTALACIÓN DE PUERTA ENTAMBORADA EN ALUMINIO ANONIZADO NATURAL. INCLUYE MACO EN PERFIL EN ALUMINIO 744 Y MONTANTE EN ALUMINIO, MONTANTE CON VIDRIO LAMINADO INCOLORO TRASLÚCIDO DE 3+3MM MÁS PELÍCULA SANDBLASTING, INSTALADO CON SILICONA ESTRUCTURAL, MANIJA, PIEZA DE TOPE PERFILES SEGÚN DISEÑO. P-04</t>
  </si>
  <si>
    <t>SUMINISTRRO E INSTALACIÓN DE PUERTA METÁLICA EN CELOSÍA DE LAMINA DE COLD ROLLED CAL. 18 ESMALTE SOBRE HOJAS CON PINTURA ELECTROETÁTICA. INCLUYE MARCO EN PERFIL EN ALUMINIO 744, CERRADURAS, PERSIANA DE VENTILACIÓN METÁLICA E INSTALACIÓN. P-05</t>
  </si>
  <si>
    <t>SUMINISTRRO E INSTALACIÓN DE PUERTA METÁLICA EN CELOSÍA DE LAMINA DE COLD ROLLED CAL. 18 ESMALTE SOBRE HOJAS CON PINTURA ELECTROETÁTICA. INCLUYE MARCO EN PERFIL EN ALUMINIO 744, CERRADURAS, PERSIANA DE VENTILACIÓN METÁLICA E INSTALACIÓN. P-06</t>
  </si>
  <si>
    <t>DIVISIÓN INTERMEDIA DE ACERO INOXIDABLE 304 CAL.20 SATINADO, ANCLADO A PARED, CON ESTRUCTURA INTERNA EN PERFIL TUBULAR CUADRADO, TIPO SOCODA, LÍNEA INSTITUCIONAL O EQUIVALENTE DE IGUAL CALIDAD O SUPERIOR, INSTALADO CON ANCLAJES TIPO SOCODA, SEGÚN DISEÑO. INLCUYE SUINISTRO, MONTAJE. SISTEMA CANTILEVER.</t>
  </si>
  <si>
    <t>PUERTA DE ACERO INOXIDABLE 304 CAL.20 SATINADO, ANCLADO A PARED, CON ESTRUCTURA INTERNA EN PERFIL TUBULAR CUADRADO, TIPO SOCODA, LÍNEA INSTITUCIONAL O EQUIVALENTE DE IGUAL CALIDAD O SUPERIOR, INSTALADO CON ANCLAJES TIPO SOCODA, SEGÚN DISEÑO. INLCUYE SUINISTRO, MONTAJE. SISTEMA CANTILEVER.</t>
  </si>
  <si>
    <t>PARAL CENTRAL DE ACERO INOXIDABLE 304 CAL.20 SATINADO, ANCLADO A PARED, CON ESTRUCTURA INTERNA EN PERFIL TUBULAR CUADRADO, TIPO SOCODA, LÍNEA INSTITUCIONAL O EQUIVALENTE DE IGUAL CALIDAD O SUPERIOR, INSTALADO CON ANCLAJES TIPO SOCODA, SEGÚN DISEÑO. INLCUYE SUINISTRO, MONTAJE. SISTEMA CANTILEVER.</t>
  </si>
  <si>
    <t>DIVISIÓN DE ORINAL DE ACERO INOXIDABLE 304 CAL.20 SATINADO, ANCLADO A PARED, CON ESTRUCTURA INTERNA EN PERFIL TUBULAR CUADRADO, TIPO SOCODA, LÍNEA INSTITUCIONAL O EQUIVALENTE DE IGUAL CALIDAD O SUPERIOR, INSTALADO CON ANCLAJES TIPO SOCODA, SEGÚN DISEÑO. INLCUYE SUINISTRO, MONTAJE. SISTEMA CANTILEVER.</t>
  </si>
  <si>
    <t>BARRAS DE SEGURIDAD FIJA/PASAMANOS PARA PMR EN ACERO INOXIDABLE SATINADO DIAMETRO=1,1/4", L=46 CM/18", PARA SOBREPONER EN PARED, TORNILLOS ESCONDIDOS, TIPO SENCILLA, TIPO A&amp;A REF. 8-AA-518. INCLUYE SUMINISTRO E INSTALACIÓN.</t>
  </si>
  <si>
    <t>BARRAS DE SEGURIDAD ABATIBLE/PASAMANOS PARA PMR EN ACERO INOXIDABLE SATINADO DIAMETRO =1,1/4", L=46 CM/18", PARA SOBREPONER EN PARED, TORNILLOS ESCONDIDOS, TIPO SENCILLA, TIPO A&amp;A REF. 8-AA-518. INCLUYE SUMINISTRO E INSTALACIÓN.</t>
  </si>
  <si>
    <t>CELOSIA CORTASOL.</t>
  </si>
  <si>
    <t>ANGULO METÁLICO 0.050M X 0.050MM E=0.007M.</t>
  </si>
  <si>
    <t>PASAMANOS EN ACERO INOXIDABLE DE DIAMETRO 1 1/2" ANCLADO A MURO. INCLUYE SUMINISTRO E INSTALACIÓN</t>
  </si>
  <si>
    <t>AFINADO EN MORTERO 1:4 E=1.5 CM</t>
  </si>
  <si>
    <t>MEDIA CAÑA EN MORTERO 1:4 H: 10 CM IMPERMEABILIZADA</t>
  </si>
  <si>
    <t>GEOTEXTIL NO TEJIDO 2500 O SIMILAR</t>
  </si>
  <si>
    <t>VR / UN</t>
  </si>
  <si>
    <t>VR / PARCIAL</t>
  </si>
  <si>
    <t>CANT</t>
  </si>
  <si>
    <t>U.M.</t>
  </si>
  <si>
    <t>FORMATO DE PROPUESTA ECONOMICA</t>
  </si>
  <si>
    <t>LOCALIZACIÓN, TRAZADO Y REPLANTEO DE OBRA ARQUITECTONICA, CON ELEMENTOS DE PRECISIÓN</t>
  </si>
  <si>
    <t>CERRAMIENTO EN FIBRA TEJIDA + PARALES EN MADERA, FUNDIDOS EN DADOS DE CONTRETO H= 2.1 M</t>
  </si>
  <si>
    <t>SUMINISTRO E INSTALACIÓN BALDOSA GRANITO PULIDO FORMATO 0.40X0.40 M. (O SIMILAR) ESPESOR DE JUNTA ENTRE PIEZAS DE 0.03 A 0.012 M.</t>
  </si>
  <si>
    <t xml:space="preserve">ML </t>
  </si>
  <si>
    <t>1,2,2</t>
  </si>
  <si>
    <t>DESCAPOTE A MAQUINA E= 20CMS, INCLUYE RETIRO DE LA UNIVERSIDAD NO MAYOR A 10KMS.</t>
  </si>
  <si>
    <t>GEOTEXTIL NO TEJIDO NT 1.600</t>
  </si>
  <si>
    <t>RELLENO EN CANTO RODADO PROMEDIO DE = 30CMS ESPESOR DE CAPA 30CMS, SIN COMPACTAR.</t>
  </si>
  <si>
    <t>RELLENO EN SUB-BASE GRANULAR COMPACTADO  AL 95% DEL PROCTOR MODIFICADO, E= 20CMS.</t>
  </si>
  <si>
    <t xml:space="preserve">SOLADO DE LIMPIEZA E=7CMS, 3.000 PSI, F´C= 14.5 MPA. </t>
  </si>
  <si>
    <t>EXCAVACIÓN A MAQUINA PROMEDIO DE 87CMS (CAJEO, MEDIDO EN BANCO), CON UN SOBRE ANCHO DE 1,0 MTR DE TIERRA  MATERIAL COMÚN. INCLUYE RETIRO, NO MAYOR A 10 KMS.</t>
  </si>
  <si>
    <t>ACERO DE REFUERZO FY 420 MPA - 60.000 PSI</t>
  </si>
  <si>
    <t>REFUERZO MALLA ELECTROSOLDADA (VER PLANO)</t>
  </si>
  <si>
    <t>VIGAS DE CIMENTACIÓN CONCRETO DE F´C 28 Mpa</t>
  </si>
  <si>
    <t>ESTRUCTURA DE CONCRETO ENTRE PISO</t>
  </si>
  <si>
    <t>4,3,1</t>
  </si>
  <si>
    <t>4,3,2</t>
  </si>
  <si>
    <t>ESTRUCTURA EN CONCRETO</t>
  </si>
  <si>
    <t>ACERO DE REFUERZO FY 420 MPA  (INCLUYE ESTRUCTURA DE CUBIERTA)</t>
  </si>
  <si>
    <t>REFUERZO MALLA ELECTROSOLDADA 0.15X0.15 M 5 MM.   (INCLUYE ESTRUCTURA DE CUBIERTA)</t>
  </si>
  <si>
    <t xml:space="preserve">VIGA AEREA CONCRETO 28 MPA - VIGA CANAL </t>
  </si>
  <si>
    <t>4,2,3</t>
  </si>
  <si>
    <t>TEJA PARA ACABADO DE CUBIERTA</t>
  </si>
  <si>
    <t>4,3,3</t>
  </si>
  <si>
    <t>ESTRUCTURA PARA SOBRE CUBIERTA TUBERIA CUADRADA DE 2" Y ANGULO DE 1 1/2" PARA FIJACIÓN DE CUBIERTA, TORNILERRIA DE FIJACIÓN.</t>
  </si>
  <si>
    <t xml:space="preserve">TEJA METÁLICA SIN TRASLAPO TIPO SANDWICH COLOR BLANCO, INYECCIÓN DE POLIURETANO EXPANDIDO. </t>
  </si>
  <si>
    <t xml:space="preserve">TEJA METÁLICA SIN TRASLAPO TIPO SANDWICH COLOR BLANCO, DESARROLLO DE 50 CMS, CAL. 26 CON AISLANTE TERMICO DE POLIESTIRENO. </t>
  </si>
  <si>
    <t>REPELLO IMPERMEABILIZADO CON MORTERO 1:3 E=15CMS</t>
  </si>
  <si>
    <t>REPELLO IMPERMEABILIZADO CON MORTERO 1:3 E=4CMS CON DILATACIONES SEGÚN DISEÑO. INCLUYE MALLA ELECTROSOLDADA.</t>
  </si>
  <si>
    <t>TOTAL PRELIMINARES</t>
  </si>
  <si>
    <t>TOTAL EXCAVACIÓN Y CIMENTACIONES</t>
  </si>
  <si>
    <t>TOTAL CUBIERTA</t>
  </si>
  <si>
    <t>TOTAL ESTRUCTURA</t>
  </si>
  <si>
    <t>INSTALACIONES HIDRAULICAS, SANITARIAS Y RED CONTRA INCENDIO</t>
  </si>
  <si>
    <t>TOTAL INSTALACIONES HIDRAULICAS, SANITARIAS Y RED CONTRA INCENDIO</t>
  </si>
  <si>
    <t>TOTAL MUROS Y REPELLOS</t>
  </si>
  <si>
    <t>ANTIVORTICE, EL CABEZAL DE PRUEBAS Y EL MEDIDOR DEL CAUDAL Y VALVULA DE ALIVIO</t>
  </si>
  <si>
    <t>RETIRO DE ESCOMBROS A BOTADERO OFICIAL</t>
  </si>
  <si>
    <t>VJ</t>
  </si>
  <si>
    <t>EXCAVACIÓN A MANO DE MATERIAL COMÚN</t>
  </si>
  <si>
    <t>TANQUE EN CONCRETO DIMENSIONES 9,0 MTS X 5,50 MTS Y PROFUNDIDAD DE 3,0 MTS</t>
  </si>
  <si>
    <t>POZO EYECTOR DIMENSIONES DE 1,50MTS X1,50 MTS Y PROFUNDIDAD DE 1,20 MTS.</t>
  </si>
  <si>
    <t>POZO DE INSPECCIÓN DIAMETRO DE 1,70MTS  Y PROFUNDIDAD DE APROX. 1,60MTS.</t>
  </si>
  <si>
    <t xml:space="preserve">CAJA DE INSPECCIÓN 70X70, TAPA DE CONCRETO CON MALLA, MANIJA CON VARILLA Y MARCOS EN ANGULO </t>
  </si>
  <si>
    <t>DESMONTAJE, MANTENIMIENTO Y REINSTALACIÓN DE UNIDADES ODONTOLÓGICAS EXISTENTES.</t>
  </si>
  <si>
    <t xml:space="preserve">TOTAL INSTALACIONES ELECTRICAS </t>
  </si>
  <si>
    <r>
      <t xml:space="preserve">TABLERO GENERAL EDIFICIO SALUD </t>
    </r>
    <r>
      <rPr>
        <sz val="9"/>
        <color rgb="FF000000"/>
        <rFont val="Arial"/>
        <family val="2"/>
      </rPr>
      <t xml:space="preserve"> INCLUYE UN BARRAJES TETRAPOLARES DE CU ELECTROLÍTICO PARA RED NORMAL Y REGULADA. FABRICADO EN LÁMINA CR 16 AUTOSOPORTADO, (DIMENSIONES APROXIMADAS) SERÁN DEFINIDAS POR EMPRESA TABLERISTA: FRENTE= 1,5 M, PROFUNDIDAD= 0,6 M, H= 2,20 M, CON FRENTE MUERTO, BARRAJE DE FASES, NEUTRO Y TIERRA, INCLUYE TODOS LOS ELEMENTOS INDICADOS EN EL DIAGRAMA UNIFILAR (TRANSFERENCIA AUTOMÁTICA DE 3X250A, ANALIZADOR DE ENERGÍA, BY PASS PARA UPS DE 7 KVA DE 3X30A, TOTALIZADORES DE 3X63A, 3X30A, 2X20A, 3X50A, (27) INTERRUPTORES EN RIEL DIN DE 1X20 PARA RED NORMAL , (9) PARA RED REGULADA Y DPS.</t>
    </r>
  </si>
  <si>
    <r>
      <t>TABLERO BOMBAS DE PRESIÓN Y EYECTORAS</t>
    </r>
    <r>
      <rPr>
        <sz val="9"/>
        <color rgb="FF000000"/>
        <rFont val="Arial"/>
        <family val="2"/>
      </rPr>
      <t xml:space="preserve">  INCLUYE UN BARRAJE TETRAPOLAR DE CU ELECTROLÍTICO,  (DIMENSIONES APROXIMADAS) SERÁN DEFINIDAS POR EMPRESA TABLERISTA: FRENTE= 1 M, PROFUNDIDAD= 0,3 M, H= 1,20 M, CON FRENTE MUERTO, BARRAJE DE FASES, NEUTRO Y TIERRA, INCLUYE TODOS LOS ELEMENTOS INDICADOS EN EL DIAGRAMA UNIFILAR.                                                                                                                                                                                                                                                                                                                                                                                                                                                                                                                                                                                                                                                                                                                                                                                                                                     </t>
    </r>
  </si>
  <si>
    <t xml:space="preserve">CAJA CTB INCLUYE INTERRUPTOR DE 3X250A PROTECCIÓN BAJA TENSIÓN SUBESTACIÓN                                                                                                                                                                                                                                                                                                                                                                                                                                                                                                                                                                                                                                                                        </t>
  </si>
  <si>
    <t>7,3,4</t>
  </si>
  <si>
    <t>SUBESTACION ELECTRICA
SE CONSTRUIRÁ SEGÚN NORMAS DEL OPERADOR DE RED LOCAL (EPSA)  INCLUYENDO LOS SIGUIENTES ELEMENTOS, ESTAS CANTIDADES DEBEN SER AJUSTADAS UNA VEZ SE CUENTE CON EL PROYECTO DE SUBESTACIÓN APROBADO POR LA ELECTRIFICADORA.</t>
  </si>
  <si>
    <t>REDE DE MEDIA TENSIÓN.
(SUMINISTRO, TRANSPORTE, TENDIDO Y CONEXIONADO DE LOS SIGUIENTES ÍTEMS ASOCIADOS A LAS REDES DE MEDIA TENSIÓN)</t>
  </si>
  <si>
    <t>TABLEROS GENERALES
SUMINISTRO, TRANSPORTE, E INSTALACIÓN DE LOS SIGUIENTES ÍTEMS</t>
  </si>
  <si>
    <t>TABLEROS DE DISTRIBUCIÓN 
(SUMINISTRO, TRANSPORTE, E INSTALACIÓN DE LOS SIGUINETES ÍTEMS)</t>
  </si>
  <si>
    <t>SUBSISTEMA DE CIRCUITO CERRADO DE T.V.  (CCTV)</t>
  </si>
  <si>
    <t>SUBESTACIÓN PAD MOUNTED CON TRANSFORMADOR TRIFÁSICO DE 13200/440-254 DY5 60HZ 75KVA DE ACUERDO A LA NORMA CTS520, INCLUYE CERRAMIENTO EN MALLA ESLABONADA.</t>
  </si>
  <si>
    <t>SISTEMA DE APANTALLAMIENTO CONTRA DESCARGAS ATMOSFERICAS.</t>
  </si>
  <si>
    <t>SISTEMA</t>
  </si>
  <si>
    <t>7,1,3</t>
  </si>
  <si>
    <t>SOLICITUD DE PERMISOS, (FORMATOS DILIGENCIAS, REUNIONES) ACTUALIZACIONES SEGÚN LAS NORMAS DEL OPERADOR DE RED LOCAL (EPSA)</t>
  </si>
  <si>
    <t>TOTAL ACABADOS</t>
  </si>
  <si>
    <t>TOTAL MOBILIARIO FIJO Y ACCESORIOS</t>
  </si>
  <si>
    <t>TOTAL CARPINTERIA METALICA</t>
  </si>
  <si>
    <t>PINTURA VINILO A TRES (3)  MANOS ACRÍLICA LAVABLE TIPO 1. COLOR BLANCO.  INCLUYE FILOS, CARTERAS Y DILATACIONES.</t>
  </si>
  <si>
    <t xml:space="preserve">M2 </t>
  </si>
  <si>
    <t>ESTUCO SEMIPLÁSTICO FACHADA, INCLUYE ANDAMIOS CERTIFICADOS, PERMISO PARA TRABAJOS EN ALTURA Y TODOS LOS ELEMENTOS DE SEGURIDAD.</t>
  </si>
  <si>
    <t>PINTURA KORAZA COLOR MATE PARA FACHADA. INCLUYE ANDAMIOS CERTIFICADOS, PERMISO PARA TRABAJOS EN ALTURA Y TODOS LOS ELEMENTOS DE SEGURIDAD</t>
  </si>
  <si>
    <t>VINILO PARA FACHADA.INCLUYE ANDAMIOS CERTIFICADOS, PERMISO PARA TRABAJOS EN ALTURA Y TODOS LOS ELEMENTOS DE SEGURIDAD</t>
  </si>
  <si>
    <t>ESTUCO Y PINTURA VINILO ACRÍLICA PLÁSTICA LAVABLE TIPO 1, APLICADO EN TRES CAPAS. INCLUYE FILOS, CARTERAS Y DILATACIONES. INCLUYE ANDAMIOS CERTIFICADOS, PERMISO PARA TRABAJOS EN ALTURA Y TODOS LOS ELEMENTOS DE SEGURIDAD</t>
  </si>
  <si>
    <t>PINTURA VINÍLICA PARA DRYWALL COLOR BLANCO, APLICADO EN TRES CAPAS.  INCLUYE FILOS, CARTERAS Y DILATACIONES. INCLUYE ANDAMIOS CERTIFICADOS, PERMISO PARA TRABAJOS EN ALTURA Y TODOS LOS ELEMENTOS DE SEGURIDAD</t>
  </si>
  <si>
    <r>
      <t xml:space="preserve">SUMINISTRO E INSTALACIÓN DE PUERTA VENTANA CON PERFILES EN ALUMINIO ANONIZADO. INCLUYE MARCO, VENTANAS Y MONTANTE EN ALUMINIO, VIDRIO LAMINADO INCOLORO 3+3 MM INSTALADO CON SILICONA ESTRUCTURAL PARA PUERTAS, CERRADURA ANTIPÁNICO. </t>
    </r>
    <r>
      <rPr>
        <b/>
        <sz val="9"/>
        <color rgb="FF000000"/>
        <rFont val="Arial"/>
        <family val="2"/>
      </rPr>
      <t>PV-03 , 3,0MTS X 1,70 MTS.</t>
    </r>
  </si>
  <si>
    <r>
      <t xml:space="preserve">SUMINISTRRO E INSTALACIÓN DE PUERTA VENTANA CON PERFILES EN ALUMINIO ANONIZADO. INCLUYE MARCO, VENTANAS Y MONTANTE EN ALUMINIO, VIDRIO LAMINADO INCOLORO 3+3 MM INSTALADO CON SILICONA , CON ACABADO EN SANDBLASTING, ESTRUCTURAL PARA PUERTAS, CERRADURA YALE. </t>
    </r>
    <r>
      <rPr>
        <b/>
        <sz val="9"/>
        <color rgb="FF000000"/>
        <rFont val="Arial"/>
        <family val="2"/>
      </rPr>
      <t>PV-04, 2,20MTS X 4,0 MTS.</t>
    </r>
  </si>
  <si>
    <r>
      <t xml:space="preserve">SUMINISTRRO E INSTALACIÓN DE PUERTA VENTANA CON PERFILES EN ALUMINIO ANONIZADO. INCLUYE MARCO, VENTANAS Y MONTANTE EN ALUMINIO, VIDRIO LAMINADO INCOLORO 3+3 MM INSTALADO CON SILICONA ESTRUCTURAL PARA PUERTAS, ALFAJÍA EN ALUMINIO ANONIZADO COLOR NATURAL. </t>
    </r>
    <r>
      <rPr>
        <b/>
        <sz val="9"/>
        <color rgb="FF000000"/>
        <rFont val="Arial"/>
        <family val="2"/>
      </rPr>
      <t>PV-05, 2,50MTS X 3,68MTS</t>
    </r>
  </si>
  <si>
    <r>
      <t>SUMINISTRO E INSTALACIÓN DE PUERTA VENTANA CON PERFILES EN ALUMINIO ANONIZADO. INCLUYE MARCO, VENTANAS Y MONTANTE EN ALUMINIO, VIDRIO LAMINADO INCOLORO 3+3 MM INSTALADO CON SILICONA ESTRUCTURAL PARA PUERTAS, CERRADURA YALE.</t>
    </r>
    <r>
      <rPr>
        <b/>
        <sz val="9"/>
        <color rgb="FF000000"/>
        <rFont val="Arial"/>
        <family val="2"/>
      </rPr>
      <t xml:space="preserve"> PV-01, 3,08MTS X 2,27MTS</t>
    </r>
  </si>
  <si>
    <r>
      <t xml:space="preserve">SUMINISTRO E INSTALACIÓN DE PUERTA VENTANA CON PERFILES EN ALUMINIO ANONIZADO. INCLUYE MARCO, VENTANAS Y MONTANTE EN ALUMINIO, VIDRIO LAMINADO INCOLORO 3+3 MM INSTALADO CON SILICONA ESTRUCTURAL PARA PUERTAS, CERRADURA ANTIPÁNICO. </t>
    </r>
    <r>
      <rPr>
        <b/>
        <sz val="9"/>
        <color rgb="FF000000"/>
        <rFont val="Arial"/>
        <family val="2"/>
      </rPr>
      <t>PV-02, 2,56MTS X 3,66MTS</t>
    </r>
  </si>
  <si>
    <r>
      <t>SUMINISTRRO E INSTALACIÓN DE PUERTA VENTANA CON PERFILES EN ALUMINIO ANONIZADO. INCLUYE MARCO, VENTANAS Y MONTANTE EN ALUMINIO, VIDRIO LAMINADO INCOLORO 3+3 MM INSTALADO CON SILICONA ESTRUCTURAL PARA PUERTAS, ALFAJÍA EN ALUMINIO ANONIZADO COLOR NATURAL.</t>
    </r>
    <r>
      <rPr>
        <b/>
        <sz val="9"/>
        <color rgb="FF000000"/>
        <rFont val="Arial"/>
        <family val="2"/>
      </rPr>
      <t xml:space="preserve"> PV-06, 2,50 X 4,0 MTS</t>
    </r>
  </si>
  <si>
    <r>
      <t>SUMINISTRRO E INSTALACIÓN DE PUERTA VENTANA CON PERFILES EN ALUMINIO ANONIZADO. INCLUYE MARCO, VENTANAS Y MONTANTE EN ALUMINIO, VIDRIO LAMINADO INCOLORO 3+3 MM INSTALADO CON SILICONA ESTRUCTURAL PARA PUERTAS, ALFAJÍA EN ALUMINIO ANONIZADO COLOR NATURAL.</t>
    </r>
    <r>
      <rPr>
        <b/>
        <sz val="9"/>
        <color rgb="FF000000"/>
        <rFont val="Arial"/>
        <family val="2"/>
      </rPr>
      <t xml:space="preserve"> PV-07, 2,50MTS X 2,47MTS</t>
    </r>
  </si>
  <si>
    <r>
      <t>SUMINISTRRO E INSTALACIÓN DE PUERTA VENTANA CON PERFILES EN ALUMINIO ANONIZADO. INCLUYE MARCO, VENTANAS Y MONTANTE EN ALUMINIO, VIDRIO LAMINADO INCOLORO 3+3 MM INSTALADO CON SILICONA ESTRUCTURAL PARA PUERTAS, ALFAJÍA EN ALUMINIO ANONIZADO COLOR NATURAL.</t>
    </r>
    <r>
      <rPr>
        <b/>
        <sz val="9"/>
        <color rgb="FF000000"/>
        <rFont val="Arial"/>
        <family val="2"/>
      </rPr>
      <t xml:space="preserve"> PV-08 - 2,50MTS X 2,47MTS</t>
    </r>
  </si>
  <si>
    <r>
      <t>SUMINISTRO E INSTALACIÓN DE VENTANA FIJA CON PERFILES EN ALUMINIO ANONIZADO. INCLUYE VIDRIO LAMINADO INCOLORO 3+3MM ACABADO EN SANDBLASTING INSTALADO CON SILICONA ESTRUCTURAL, ALFAJÍA RESPECTIVA EN ALUMINIO, ANCLAJES RESPECTIVOS, PERFILES 744 EN ALUMINIO ANONIZADO COLOR NATURAL SEGÚN DISEÑO.</t>
    </r>
    <r>
      <rPr>
        <b/>
        <sz val="9"/>
        <color rgb="FF000000"/>
        <rFont val="Arial"/>
        <family val="2"/>
      </rPr>
      <t xml:space="preserve"> V-01 - 3,08 MTS X 4,00 MTS</t>
    </r>
  </si>
  <si>
    <r>
      <t>SUMINISTRO E INSTALACIÓN DE VENTANA FIJA CON PERFILES EN ALUMINIO ANONIZADO. INCLUYE VIDRIO LAMINADO INCOLORO 3+3MM ACABADO EN SANDBLASTING INSTALADO CON SILICONA ESTRUCTURAL, ALFAJÍA RESPECTIVA EN ALUMINIO, ANCLAJES RESPECTIVOS, PERFILES 744 EN ALUMINIO ANONIZADO COLOR NATURAL SEGÚN DISEÑO</t>
    </r>
    <r>
      <rPr>
        <b/>
        <sz val="9"/>
        <color rgb="FF000000"/>
        <rFont val="Arial"/>
        <family val="2"/>
      </rPr>
      <t>. V-02 - 3,08 MTS X 1,90 MTS</t>
    </r>
  </si>
  <si>
    <r>
      <t xml:space="preserve">SUMINISTRO E INSTALACIÓN DE VENTANA FIJA CON PERFILES EN ALUMINIO ANONIZADO. INCLUYE VIDRIO LAMINADO INCOLORO 3+3MM ACABADO EN SANDBLASTING INSTALADO CON SILICONA ESTRUCTURAL, ALFAJÍA RESPECTIVA EN ALUMINIO, ANCLAJES RESPECTIVOS, PERFILES 744 EN ALUMINIO ANONIZADO COLOR NATURAL SEGÚN DISEÑO. </t>
    </r>
    <r>
      <rPr>
        <b/>
        <sz val="9"/>
        <color rgb="FF000000"/>
        <rFont val="Arial"/>
        <family val="2"/>
      </rPr>
      <t>V-03 - 3,08 MTS X 3,70 MTS</t>
    </r>
  </si>
  <si>
    <r>
      <t xml:space="preserve">SUMINISTRO E INSTALACIÓN DE VENTANA FIJA CON PERFILES EN ALUMINIO ANONIZADO. INCLUYE VIDRIO LAMINADO INCOLORO 3+3MM ACABADO EN SANDBLASTING INSTALADO CON SILICONA ESTRUCTURAL, ALFAJÍA RESPECTIVA EN ALUMINIO, ANCLAJES RESPECTIVOS, PERFILES 744 EN ALUMINIO ANONIZADO COLOR NATURAL SEGÚN DISEÑO. </t>
    </r>
    <r>
      <rPr>
        <b/>
        <sz val="9"/>
        <color rgb="FF000000"/>
        <rFont val="Arial"/>
        <family val="2"/>
      </rPr>
      <t>V-04 - 2,50 MTS X 2,02 MTS</t>
    </r>
  </si>
  <si>
    <r>
      <t xml:space="preserve">SUMINISTRO E INSTALACIÓN DE VENTANA FIJA CON PERFILES EN ALUMINIO ANONIZADO. INCLUYE VIDRIO LAMINADO INCOLORO 3+3MM ACABADO EN SANDBLASTING INSTALADO CON SILICONA ESTRUCTURAL, ALFAJÍA RESPECTIVA EN ALUMINIO, ANCLAJES RESPECTIVOS, PERFILES 744 EN ALUMINIO ANONIZADO COLOR NATURAL SEGÚN DISEÑO. </t>
    </r>
    <r>
      <rPr>
        <b/>
        <sz val="9"/>
        <color rgb="FF000000"/>
        <rFont val="Arial"/>
        <family val="2"/>
      </rPr>
      <t>V-06 - 4,00 MTS X 3,08 MTS</t>
    </r>
  </si>
  <si>
    <r>
      <t>SUMINISTRRO E INSTALACIÓN DE VENTANA FIJA CON PERFILES EN ALUMINIO ANONIZADO. INCLUYE VIDRIO LAMINADO INCOLORO 3+3MM ACABADO EN SANDBLASTING INSTALADO CON SILICONA ESTRUCTURAL, ALFAJÍA RESPECTIVA EN ALUMINIO, ANCLAJES RESPECTIVOS, PERFILES 744 EN ALUMINIO ANONIZADO COLOR NATURAL SEGÚN DISEÑO.</t>
    </r>
    <r>
      <rPr>
        <b/>
        <sz val="9"/>
        <color rgb="FF000000"/>
        <rFont val="Arial"/>
        <family val="2"/>
      </rPr>
      <t xml:space="preserve"> V-07- 8,57 MTS X 1,0 MTS</t>
    </r>
  </si>
  <si>
    <r>
      <t xml:space="preserve">SUMINISTRRO E INSTALACIÓN DE VENTANA FIJA CON PERFILES EN ALUMINIO ANONIZADO. INCLUYE VIDRIO LAMINADO INCOLORO 3+3MM ACABADO EN SANDBLASTING INSTALADO CON SILICONA ESTRUCTURAL, ALFAJÍA RESPECTIVA EN ALUMINIO, ANCLAJES RESPECTIVOS, PERFILES 744 EN ALUMINIO ANONIZADO COLOR NATURAL SEGÚN DISEÑO. </t>
    </r>
    <r>
      <rPr>
        <b/>
        <sz val="9"/>
        <color rgb="FF000000"/>
        <rFont val="Arial"/>
        <family val="2"/>
      </rPr>
      <t>V-08 - 3,71 MTS X 3,08 MTS</t>
    </r>
  </si>
  <si>
    <r>
      <t xml:space="preserve">SUMINISTRRO E INSTALACIÓN DE VENTANA FIJA CON PERFILES EN ALUMINIO ANONIZADO. INCLUYE VIDRIO LAMINADO INCOLORO 3+3MM ACABADO EN SANDBLASTING INSTALADO CON SILICONA ESTRUCTURAL, ALFAJÍA RESPECTIVA EN ALUMINIO, ANCLAJES RESPECTIVOS, PERFILES 744 EN ALUMINIO ANONIZADO COLOR NATURAL SEGÚN DISEÑO. </t>
    </r>
    <r>
      <rPr>
        <b/>
        <sz val="9"/>
        <color rgb="FF000000"/>
        <rFont val="Arial"/>
        <family val="2"/>
      </rPr>
      <t>V-09 - 0,40MTS X 0,40 MTS</t>
    </r>
  </si>
  <si>
    <t>TOTAL IMPERMEABILIZACIÓN</t>
  </si>
  <si>
    <r>
      <t xml:space="preserve">SUMINISTRRO E INSTALACIÓN DE VENTANA FIJA CON PERFILES EN ALUMINIO ANONIZADO. INCLUYE VIDRIO LAMINADO INCOLORO 3+3MM ACABADO EN SANDBLASTING INSTALADO CON SILICONA ESTRUCTURAL, ALFAJÍA RESPECTIVA EN ALUMINIO, ANCLAJES RESPECTIVOS, PERFILES 744 EN ALUMINIO ANONIZADO COLOR NATURAL SEGÚN DISEÑO. </t>
    </r>
    <r>
      <rPr>
        <b/>
        <sz val="9"/>
        <color rgb="FF000000"/>
        <rFont val="Arial"/>
        <family val="2"/>
      </rPr>
      <t>V-10 - 1,82MTS X 0,40 MTS</t>
    </r>
  </si>
  <si>
    <r>
      <t xml:space="preserve">SUMINISTRO E INSTALACIÓN DE VENTANA FIJA CON PERFILES EN ALUMINIO ANONIZADO. INCLUYE VIDRIO LAMINADO INCOLORO 3+3MM ACABADO EN SANDBLASTING INSTALADO CON SILICONA ESTRUCTURAL, ALFAJÍA RESPECTIVA EN ALUMINIO, ANCLAJES RESPECTIVOS, PERFILES 744 EN ALUMINIO ANONIZADO COLOR NATURAL SEGÚN DISEÑO. </t>
    </r>
    <r>
      <rPr>
        <b/>
        <sz val="9"/>
        <color rgb="FF000000"/>
        <rFont val="Arial"/>
        <family val="2"/>
      </rPr>
      <t>V-11 - 2,85MTS X 0,90MTS</t>
    </r>
  </si>
  <si>
    <r>
      <t xml:space="preserve">SUMINISTRRO E INSTALACIÓN DE VENTANA FIJA CON PERFILES EN ALUMINIO ANONIZADO. INCLUYE VIDRIO LAMINADO INCOLORO 3+3MM ACABADO EN SANDBLASTING INSTALADO CON SILICONA ESTRUCTURAL, ALFAJÍA RESPECTIVA EN ALUMINIO, ANCLAJES RESPECTIVOS, PERFILES 744 EN ALUMINIO ANONIZADO COLOR NATURAL SEGÚN DISEÑO. </t>
    </r>
    <r>
      <rPr>
        <b/>
        <sz val="9"/>
        <color rgb="FF000000"/>
        <rFont val="Arial"/>
        <family val="2"/>
      </rPr>
      <t>V-12 - 2,85MTS X 0,65 MTS</t>
    </r>
  </si>
  <si>
    <r>
      <t>SUMINISTRRO E INSTALACIÓN DE VENTANA FIJA CON PERFILES EN ALUMINIO ANONIZADO. INCLUYE VIDRIO LAMINADO INCOLORO 3+3MM ACABADO EN SANDBLASTING INSTALADO CON SILICONA ESTRUCTURAL, ALFAJÍA RESPECTIVA EN ALUMINIO, ANCLAJES RESPECTIVOS, PERFILES 744 EN ALUMINIO ANONIZADO COLOR NATURAL SEGÚN DISEÑO.</t>
    </r>
    <r>
      <rPr>
        <b/>
        <sz val="9"/>
        <color rgb="FF000000"/>
        <rFont val="Arial"/>
        <family val="2"/>
      </rPr>
      <t xml:space="preserve"> V-13 - 1,94MTS X 1,58 MTS</t>
    </r>
  </si>
  <si>
    <r>
      <t>SUMINISTRO E INSTALACIÓN DE VENTANA FIJA CON PERFILES EN ALUMINIO ANONIZADO. INCLUYE VIDRIO LAMINADO INCOLORO 3+3MM ACABADO EN SANDBLASTING INSTALADO CON SILICONA ESTRUCTURAL, ALFAJÍA RESPECTIVA EN ALUMINIO, ANCLAJES RESPECTIVOS, PERFILES 744 EN ALUMINIO ANONIZADO COLOR NATURAL SEGÚN DISEÑO</t>
    </r>
    <r>
      <rPr>
        <b/>
        <sz val="9"/>
        <color rgb="FF000000"/>
        <rFont val="Arial"/>
        <family val="2"/>
      </rPr>
      <t>. V-14 - 4,0 MTS X 2,06MTS</t>
    </r>
  </si>
  <si>
    <r>
      <t>SUMINISTRO E INSTALACIÓN DE VENTANA FIJA CON PERFILES EN ALUMINIO ANONIZADO. INCLUYE VIDRIO LAMINADO INCOLORO 3+3MM ACABADO EN SANDBLASTING INSTALADO CON SILICONA ESTRUCTURAL, ALFAJÍA RESPECTIVA EN ALUMINIO, ANCLAJES RESPECTIVOS, PERFILES 744 EN ALUMINIO ANONIZADO COLOR NATURAL SEGÚN DISEÑO</t>
    </r>
    <r>
      <rPr>
        <b/>
        <sz val="9"/>
        <color rgb="FF000000"/>
        <rFont val="Arial"/>
        <family val="2"/>
      </rPr>
      <t>. V-15 - 3,71MTS X 2,85 MTS</t>
    </r>
  </si>
  <si>
    <r>
      <t>SUMINISTRO E INSTALACIÓN DE VENTANA FIJA CON PERFILES EN ALUMINIO ANONIZADO. INCLUYE VIDRIO LAMINADO INCOLORO 3+3MM ACABADO EN SANDBLASTING INSTALADO CON SILICONA ESTRUCTURAL, ALFAJÍA RESPECTIVA EN ALUMINIO, ANCLAJES RESPECTIVOS, PERFILES 744 EN ALUMINIO ANONIZADO COLOR NATURAL SEGÚN DISEÑO.</t>
    </r>
    <r>
      <rPr>
        <b/>
        <sz val="9"/>
        <color rgb="FF000000"/>
        <rFont val="Arial"/>
        <family val="2"/>
      </rPr>
      <t xml:space="preserve"> V-16 - 2,85MTS X 2,67MTS</t>
    </r>
  </si>
  <si>
    <t>2,3,5</t>
  </si>
  <si>
    <t>LOSA FLOTANTE DE CIMENTACIÓN EN CONCRETO 4.000 PSI F'C= 28 MPA. ALIGERADA CON POLIURETANO EXPANDIDO E=73CMS, INCLUYE VIGAS</t>
  </si>
  <si>
    <t>URBANISMO</t>
  </si>
  <si>
    <t xml:space="preserve">ESCALERA METALICA O ESCALERA DE GATO CON JAULA PARA USO EXTERIOR. </t>
  </si>
  <si>
    <t>1,4,2</t>
  </si>
  <si>
    <t>1,3,2</t>
  </si>
  <si>
    <t>2,2,3</t>
  </si>
  <si>
    <t>3,1,3</t>
  </si>
  <si>
    <t>6,3,5</t>
  </si>
  <si>
    <t>6,3,6</t>
  </si>
  <si>
    <t>6,3,7</t>
  </si>
  <si>
    <t>6,3,8</t>
  </si>
  <si>
    <t>6,3,9</t>
  </si>
  <si>
    <t>6,3,10</t>
  </si>
  <si>
    <t>6,3,11</t>
  </si>
  <si>
    <t>6,3,12</t>
  </si>
  <si>
    <t>6,3,13</t>
  </si>
  <si>
    <t>6,3,14</t>
  </si>
  <si>
    <t>6,3,15</t>
  </si>
  <si>
    <t>6,3,16</t>
  </si>
  <si>
    <t>6,3,17</t>
  </si>
  <si>
    <t>6,3,18</t>
  </si>
  <si>
    <t>6,3,19</t>
  </si>
  <si>
    <t>6,3,20</t>
  </si>
  <si>
    <t>6,3,21</t>
  </si>
  <si>
    <t>6,3,22</t>
  </si>
  <si>
    <t>6,3,23</t>
  </si>
  <si>
    <t>6,3,24</t>
  </si>
  <si>
    <t>6,3,25</t>
  </si>
  <si>
    <t>6,3,26</t>
  </si>
  <si>
    <t>6,3,27</t>
  </si>
  <si>
    <t>6,3,28</t>
  </si>
  <si>
    <t>6,3,29</t>
  </si>
  <si>
    <t>6,3,30</t>
  </si>
  <si>
    <t>6,3,31</t>
  </si>
  <si>
    <t>6,3,32</t>
  </si>
  <si>
    <t>6,3,33</t>
  </si>
  <si>
    <t>6,3,34</t>
  </si>
  <si>
    <t>6,3,35</t>
  </si>
  <si>
    <t>6,3,36</t>
  </si>
  <si>
    <t>6,3,37</t>
  </si>
  <si>
    <t>6,6,11</t>
  </si>
  <si>
    <t>6,6,12</t>
  </si>
  <si>
    <t>6,6,13</t>
  </si>
  <si>
    <t>6,6,14</t>
  </si>
  <si>
    <t>6,6,15</t>
  </si>
  <si>
    <t>6,6,16</t>
  </si>
  <si>
    <t>6,6,17</t>
  </si>
  <si>
    <t>6,6,18</t>
  </si>
  <si>
    <t>6,6,19</t>
  </si>
  <si>
    <t>6,8,6</t>
  </si>
  <si>
    <t>6,8,7</t>
  </si>
  <si>
    <t>6,8,8</t>
  </si>
  <si>
    <t>6,8,9</t>
  </si>
  <si>
    <t>6,8,10</t>
  </si>
  <si>
    <t>6,8,11</t>
  </si>
  <si>
    <t>6,8,12</t>
  </si>
  <si>
    <t>6,8,13</t>
  </si>
  <si>
    <t>6,8,14</t>
  </si>
  <si>
    <t>6,9,5</t>
  </si>
  <si>
    <t>6,12,3</t>
  </si>
  <si>
    <t>6,12,4</t>
  </si>
  <si>
    <t>6,12,5</t>
  </si>
  <si>
    <t>6,12,6</t>
  </si>
  <si>
    <t>6,12,7</t>
  </si>
  <si>
    <t>6,12,8</t>
  </si>
  <si>
    <t>6,12,9</t>
  </si>
  <si>
    <t>6,12,10</t>
  </si>
  <si>
    <t>6,14,7</t>
  </si>
  <si>
    <t>6,14,8</t>
  </si>
  <si>
    <t>6,14,9</t>
  </si>
  <si>
    <t>6,14,10</t>
  </si>
  <si>
    <t>6,14,11</t>
  </si>
  <si>
    <t>6,14,12</t>
  </si>
  <si>
    <t>6,14,13</t>
  </si>
  <si>
    <t>6,14,14</t>
  </si>
  <si>
    <t>6,14,15</t>
  </si>
  <si>
    <t>6,16,5</t>
  </si>
  <si>
    <t>6,16,6</t>
  </si>
  <si>
    <t>6,16,7</t>
  </si>
  <si>
    <t>6,16,8</t>
  </si>
  <si>
    <t>6,16,9</t>
  </si>
  <si>
    <t>6,19,3</t>
  </si>
  <si>
    <t>6,19,4</t>
  </si>
  <si>
    <t>6,19,5</t>
  </si>
  <si>
    <t>6,21,1</t>
  </si>
  <si>
    <t>6,21,2</t>
  </si>
  <si>
    <t>6,21,3</t>
  </si>
  <si>
    <t>6,21,4</t>
  </si>
  <si>
    <t>9,3,3</t>
  </si>
  <si>
    <t>9,3,5</t>
  </si>
  <si>
    <t>9,3,10</t>
  </si>
  <si>
    <t>IMPERMEABILIZACIÓN CON EUCO MEMBRANA EXPUESTA PVC O SIMILAR (COLOR BLANCO PARA RAYOS UV). INCLUYE PLATINAS, Y SELLANTES PARA SU CORRECTA INSTALACION.</t>
  </si>
  <si>
    <t>CONTORNO DEL EDIFICIO</t>
  </si>
  <si>
    <t>CORDONES EN CONCRETO DE 15 CMS X 30CMS DE ALTURA.</t>
  </si>
  <si>
    <t>RELLENO EN ROCAMUERTA E= ENTRE 20 Y 30CMS AL 95% DEL PROCTOR</t>
  </si>
  <si>
    <t>CONTRAPISO CONCRETO DE 3.000 PSI DE 10CMS CON MALLA ELECTROSOLDADA</t>
  </si>
  <si>
    <t xml:space="preserve">ALISTADO DE PISO DE 5CMS </t>
  </si>
  <si>
    <t>INSTALACION DE BALDOSA CUADRATICA (COLOR A CONSULTAR) DE 40 X 40.</t>
  </si>
  <si>
    <t>CONSTRUCCION DE RAMPA CON ACABADO EN GRANO LAVADO, INCLUYE DILATACIONES EN ALUMINIO.</t>
  </si>
  <si>
    <t>7,1,4</t>
  </si>
  <si>
    <t>SUMINISTRO E INSTALACION DE GRUPO ELECTROGENO DE EMERGENCIA (PLANTA DE EMERGENCIA) DE 75 kVA  208-120V</t>
  </si>
  <si>
    <t>PUNTA CAPTADORA 5/8 DE 1000mm INCLUYE BASE SOPORTE</t>
  </si>
  <si>
    <t xml:space="preserve">SOPORTES PORTA CABLE PARA SUPERFICIE PLANA </t>
  </si>
  <si>
    <t xml:space="preserve">CABLE DE COBRE 2/0 AWG PARA MALLA DE INTERCONEXION DE SISTEMA DE APANTALLAMIENTO </t>
  </si>
  <si>
    <t>ILUMINACION PERIMETRAL</t>
  </si>
  <si>
    <t xml:space="preserve">SUMINISTRO E INSTALACION DE LUMINARIA A.P. RALLED III 100W, INCLUYE BRAZO METALICO DE 1M </t>
  </si>
  <si>
    <t>SUMINISTRO E INSTALACION DE POSTE DE CONCRETO DE 8X510 CON D.I.</t>
  </si>
  <si>
    <t xml:space="preserve">CANALIZACION EN ANDEN VERDE DE 2X2" CON PROFUNDIDAD DE 50CM A COTA SUPERIOR DE TUBERIA </t>
  </si>
  <si>
    <t>SUMINISTRO E INSTALACION DE SISTEMA DE PUESTA A TIERRA CON CABLEADO Y VARILLA EN ACERO AUSTENITICO  EN CAMARA DE REGISTRO</t>
  </si>
  <si>
    <t>SUMINISTRO E INSTALACION DE CONDUCTOR  ALUMBRADO PUBLICO  AP AEREO 480/240V PROYECTADO EN (3#1/0 AL - XLPE - SR +123,3 KCM ACSR)</t>
  </si>
  <si>
    <t>SUMINISTRO E INSTALACION DE CONDUCTOR ALIMENTADOR LUMINARIAS DE A.P. EN CABLE 2#12 AWG - THWN</t>
  </si>
  <si>
    <t xml:space="preserve">SUMINISTRO YTENDIDO AEREO DE CABLE DE FIBRA OPTICA MONOMODO 12H </t>
  </si>
  <si>
    <t xml:space="preserve">SUMINISTRO Y TENDIDO CANALIZADO DE CABLE DE FIBRA OPTICA MONOMODO 12H </t>
  </si>
  <si>
    <t>RETIRO Y TALA TOTAL DE ARBOLES DE ALTURA 6MTS CON RAICES DE 3 MTS DE DIAMETRO.</t>
  </si>
  <si>
    <t>AREAS PERMETRALES URBANAS DE ACCESO AL EDIFICIO</t>
  </si>
  <si>
    <t>LOCALIZACION Y REPLANTEO URBANO</t>
  </si>
  <si>
    <t>EXCAVACIÓN A MAQUINA PROMEDIO DE 40 CMS (CAJEO, MEDIDO EN BANCO), CON UN SOBRE ANCHO DE 50CMS DE TIERRA  MATERIAL COMÚN. INCLUYE RETIRO, NO MAYOR A 10 KMS.</t>
  </si>
  <si>
    <t xml:space="preserve">RELLENO EN ROCAMUERTA AL 95% DEL PROCTOR ALTURA PROMERIO DE 40CMS. </t>
  </si>
  <si>
    <t xml:space="preserve">VIA DE ACCESO AL EDIFICIO </t>
  </si>
  <si>
    <t>CONSTRUCCIÓN DE SARDINEL TRAPEZOIDAL EN CONCRETO DE 40CMS Y E= 20 CMS, INCLUYE CAÑUELA PARA A.LL.</t>
  </si>
  <si>
    <t>CONSTRUCCIÓN DE CORDONES SENCILLOS EN CONCRETO DE 15 CMS Y ALTURA DE 20 CMS, INCLUYE CAÑUELA PARA A.LL. (EN AREA DE PARQUEADERO)</t>
  </si>
  <si>
    <t>SUMIDERO SENCILLO TIPO B</t>
  </si>
  <si>
    <t>CAJAS DE INSPECCION DE 80 X80 CON TAPA EN CONCRETO CON MARCO EN ANGULO, MALLA ELECTROSOLDADA Y MANIJA EN VARILLA.</t>
  </si>
  <si>
    <t xml:space="preserve">TUBERIA DE 6" PVC PARA A.LL. A CAJA DE INSPECCIÒN A.LL. INCLUYE LOS EMPALMES Y LOS ACCESORIOS NECESARIOS </t>
  </si>
  <si>
    <t>VIA DE ACCESO AL PARQUEO DE MOTOS VIA GIMNASIO</t>
  </si>
  <si>
    <t>INSTALACION DE ADOQUIN VEHICULAR RECTANGULAR.</t>
  </si>
  <si>
    <t xml:space="preserve">INSTALACION DE ARENA GRUESA, E= 5CMS </t>
  </si>
  <si>
    <t>CONSTRUCCION DE RAMPA CON ACABADO EN CONCRETO DE 3.500 PSI ESCOBIADO, INCLUYE REFUERZO.</t>
  </si>
  <si>
    <t>VIA DE ACCESO AL PARQUEO DE MOTOS CONTIGUO CANCHA DE MICROFUTBOL</t>
  </si>
  <si>
    <t>INSTALACION DE ARENA GRUESA, E= 5CMS (EN AREA DE VIAS E ACCESO AL PARQUEO DE MOTOS)</t>
  </si>
  <si>
    <t>CONSTRUCCION DECAMPO DE INFILTRACIÒN, GRAVA, SUBASE  Y TUBERIA DE 4" (L=20ML) INCLUYE LOS ACCESORIOS Y TODOS LOS ELEMENTOS NECESARIOS, TAMAÑO DE 6ML X 5ML Y PROFUNDIDAD DE 60CMS.</t>
  </si>
  <si>
    <t>ANDENES EN PLACAS DE CONCRETO</t>
  </si>
  <si>
    <t>LOCALIZACION Y REPLANTEO URBANO; PARQUEOS Y ANDENES</t>
  </si>
  <si>
    <t>EXCAVACIÓN DE TIERRA A MANO PARA LAS PLAQUETAS PROFUNDIDAD DE 26CMS</t>
  </si>
  <si>
    <t>INSTALACION DE ARENA GRUESA, E= 5CMS (EN AREA=143 M2 DE PLACAS DE ANDENES)</t>
  </si>
  <si>
    <t>LOSETAS PREFABRICAS EN CONCRETO DE 3.000 PSI 1.0X0.60X0.07 M, APAREJADO SEGÚN DISEÑO. INCLUYE ELEMENTO DE NIVELACIÓN. (SEPARADAS CADA 3CMS CANTIDAD APROXIMADA DE 240 UNDS)</t>
  </si>
  <si>
    <t xml:space="preserve">SIEMBRA DE PLANTAS REF; DURANTA DE TAMAÑO ALTURA: 20CMS SIEMBRA CADA 50CMS </t>
  </si>
  <si>
    <t>CONSTRUCCION DE ANDEN EN CONCRETO 3.000 PSI DE 1,00 MT DE ANCHO Y 10CMS DE ESPESOR, ACABADO ESCOBIADO, EN PAÑOS CADA 2,0 MTS, CON REFUERZO EN MALLA ELECTROSOLDADA.</t>
  </si>
  <si>
    <t>MARCACION DE CEBRAS EN VIA DE ACCESO DE 5,0ML X 1,20 DE ANCHO, COLOR BLANCO PINTURA TRAFICO.</t>
  </si>
  <si>
    <t>ANEXO No. 2</t>
  </si>
  <si>
    <t>CANTIDADES Y PRESUPUESTO</t>
  </si>
  <si>
    <t>TRABAJO:</t>
  </si>
  <si>
    <t>FECHA:</t>
  </si>
  <si>
    <t>CONTRATANTE:</t>
  </si>
  <si>
    <t>REALIZO:</t>
  </si>
  <si>
    <t>NIT:</t>
  </si>
  <si>
    <t>899999063-3</t>
  </si>
  <si>
    <t>DIRECCION:</t>
  </si>
  <si>
    <t>CRA 32  No. 12-00</t>
  </si>
  <si>
    <t>CIUDAD:</t>
  </si>
  <si>
    <t>PALMIRA</t>
  </si>
  <si>
    <t>TELEFONO:</t>
  </si>
  <si>
    <t>286 88 00 Ext: 35432</t>
  </si>
  <si>
    <t>CONTACTO:</t>
  </si>
  <si>
    <t>RUTH AMPARO ALEY G.</t>
  </si>
  <si>
    <t>ofplanfisica_pal@unal.edu.co</t>
  </si>
  <si>
    <t>No. 
INVITACION:</t>
  </si>
  <si>
    <t>MESONES EN PIEDRA DE GRANITO</t>
  </si>
  <si>
    <r>
      <rPr>
        <b/>
        <sz val="9"/>
        <color rgb="FF000000"/>
        <rFont val="Arial"/>
        <family val="2"/>
      </rPr>
      <t xml:space="preserve">MH - 01 MESÓN CONSULTORIO DE; 0,90 MTS X 0,60 MTS </t>
    </r>
    <r>
      <rPr>
        <sz val="9"/>
        <color rgb="FF000000"/>
        <rFont val="Arial"/>
        <family val="2"/>
      </rPr>
      <t>EN PIEDRA DE GRANITO PULIDO (JASPE) COLOR GRIS, DE 1"  INCLUYE SALPICADERO DE 10CMS Y FALDON DE 7CMS.</t>
    </r>
  </si>
  <si>
    <r>
      <rPr>
        <b/>
        <sz val="9"/>
        <color rgb="FF000000"/>
        <rFont val="Arial"/>
        <family val="2"/>
      </rPr>
      <t>MH - 02 MESÓN CONSULTORIO DE; 2,17 MTS X 0,50 MTS</t>
    </r>
    <r>
      <rPr>
        <sz val="9"/>
        <color rgb="FF000000"/>
        <rFont val="Arial"/>
        <family val="2"/>
      </rPr>
      <t>, EN PIEDRA DE GRANITO PULIDO (JASPE) COLOR GRIS, DE 1"  INCLUYE SALPICADERO DE 10CMS  Y FALDON DE 7 CMS.</t>
    </r>
  </si>
  <si>
    <r>
      <rPr>
        <b/>
        <sz val="9"/>
        <color rgb="FF000000"/>
        <rFont val="Arial"/>
        <family val="2"/>
      </rPr>
      <t>MH - 03 MESÓN CONSULTORIO DE; 2,40 MTS X 0,50 MTS</t>
    </r>
    <r>
      <rPr>
        <sz val="9"/>
        <color rgb="FF000000"/>
        <rFont val="Arial"/>
        <family val="2"/>
      </rPr>
      <t>, EN PIEDRA DE GRANITO PULIDO (JASPE) COLOR GRIS, DE 1"  INCLUYE SALPICADERO DE 10CMS  Y FALDON DE 7 CMS.</t>
    </r>
  </si>
  <si>
    <r>
      <rPr>
        <b/>
        <sz val="9"/>
        <color rgb="FF000000"/>
        <rFont val="Arial"/>
        <family val="2"/>
      </rPr>
      <t>MH - 04 MESÓN CONSULTORIO DE; 4,0 MTS X 0,50 MTS</t>
    </r>
    <r>
      <rPr>
        <sz val="9"/>
        <color rgb="FF000000"/>
        <rFont val="Arial"/>
        <family val="2"/>
      </rPr>
      <t>,EN PIEDRA DE GRANITO PULIDO (JASPE) COLOR GRIS, DE 1"  INCLUYE SALPICADERO DE 10CMS  Y FALDON DE 7 CMS.</t>
    </r>
  </si>
  <si>
    <r>
      <rPr>
        <b/>
        <sz val="9"/>
        <color rgb="FF000000"/>
        <rFont val="Arial"/>
        <family val="2"/>
      </rPr>
      <t>MH - 05 MUEBLE DE; 1,28 MTS X 0,60 MTS</t>
    </r>
    <r>
      <rPr>
        <sz val="9"/>
        <color rgb="FF000000"/>
        <rFont val="Arial"/>
        <family val="2"/>
      </rPr>
      <t>, EN PIEDRA DE GRANITO PULIDO (JASPE) COLOR GRIS, DE 1"  INCLUYE SALPICADERO DE 10CMS  Y FALDON DE 7 CMS.</t>
    </r>
  </si>
  <si>
    <r>
      <rPr>
        <b/>
        <sz val="9"/>
        <color rgb="FF000000"/>
        <rFont val="Arial"/>
        <family val="2"/>
      </rPr>
      <t>MF - 01 FALDON RECEPCION DE; 3,0 ML Y ALTURA DE 0,94 MTS,</t>
    </r>
    <r>
      <rPr>
        <sz val="9"/>
        <color rgb="FF000000"/>
        <rFont val="Arial"/>
        <family val="2"/>
      </rPr>
      <t xml:space="preserve"> EN GRANITOPULIDO (JASPE) COLOR GRIS, DE 1"  INCLUYE SALPICADERO DE 10CMS  Y FALDON DE 7 CMS. </t>
    </r>
  </si>
  <si>
    <r>
      <rPr>
        <b/>
        <sz val="9"/>
        <color rgb="FF000000"/>
        <rFont val="Arial"/>
        <family val="2"/>
      </rPr>
      <t>MF - 01 MESÓN DE; L1= 1,60 MTS X RETORNO DE,1,40 MTS, X 0,50 DE ANCHO</t>
    </r>
    <r>
      <rPr>
        <sz val="9"/>
        <color rgb="FF000000"/>
        <rFont val="Arial"/>
        <family val="2"/>
      </rPr>
      <t>,</t>
    </r>
    <r>
      <rPr>
        <b/>
        <u/>
        <sz val="9"/>
        <color rgb="FF000000"/>
        <rFont val="Arial"/>
        <family val="2"/>
      </rPr>
      <t xml:space="preserve"> TIPO RECEPCIÓN </t>
    </r>
    <r>
      <rPr>
        <sz val="9"/>
        <color rgb="FF000000"/>
        <rFont val="Arial"/>
        <family val="2"/>
      </rPr>
      <t>EN GRANITO EN PIEDRA PULIDO (JASPE) COLOR GRIS, DE 1"  INCLUYE SALPICADERO DE 10CMS  Y FALDON DE 7 CMS.</t>
    </r>
  </si>
  <si>
    <t>ESTRUCTURA METÁLICA MARCOS Y SOPORTES</t>
  </si>
  <si>
    <r>
      <rPr>
        <b/>
        <sz val="9"/>
        <color rgb="FF000000"/>
        <rFont val="Arial"/>
        <family val="2"/>
      </rPr>
      <t>CONSTRUCCIÓN DE PEDESTALES,</t>
    </r>
    <r>
      <rPr>
        <sz val="9"/>
        <color rgb="FF000000"/>
        <rFont val="Arial"/>
        <family val="2"/>
      </rPr>
      <t xml:space="preserve"> EN TUBERIA CUADRADA DE 2"X2" (VER DETALLE), ACABADO EN ANTICORROSIVO Y PINTURA POLIURETANO, ANCLADO AL MURO CON PERNOS DE ANCLAJE Y PLATINAS CORRESPONDIENTES. </t>
    </r>
    <r>
      <rPr>
        <b/>
        <sz val="9"/>
        <color rgb="FF000000"/>
        <rFont val="Arial"/>
        <family val="2"/>
      </rPr>
      <t>DE 0,50 DE ANCHO X 0,85 DE ALTURA .</t>
    </r>
  </si>
  <si>
    <r>
      <rPr>
        <b/>
        <sz val="9"/>
        <color rgb="FF000000"/>
        <rFont val="Arial"/>
        <family val="2"/>
      </rPr>
      <t>MH - 02 MESÓN CONSULTORIO DE; 2,17 MTS X 0,50 MTS</t>
    </r>
    <r>
      <rPr>
        <sz val="9"/>
        <color rgb="FF000000"/>
        <rFont val="Arial"/>
        <family val="2"/>
      </rPr>
      <t>, CONSTRUCCIÓN DE MARCOS EN TUBERIA CUADRADA DE 2"X2" CAL. 20  PARA INSTALACIÓN DE SUPERFICIES EN PIEDRA GRANITO, ACABADO EN ANTICORROSIVO Y PINTURA PILURETANO, ANCLADO AL MURO CON PERNOS DE ANCLAJE Y PLATINAS CORRESPONDIENTES.</t>
    </r>
  </si>
  <si>
    <r>
      <rPr>
        <b/>
        <sz val="9"/>
        <color rgb="FF000000"/>
        <rFont val="Arial"/>
        <family val="2"/>
      </rPr>
      <t xml:space="preserve">MH - 01 MESÓN CONSULTORIO DE; 0,90 MTS X 0,60 MTS </t>
    </r>
    <r>
      <rPr>
        <sz val="9"/>
        <color rgb="FF000000"/>
        <rFont val="Arial"/>
        <family val="2"/>
      </rPr>
      <t>CONSTRUCCIÓN DE MARCOS EN TUBERIA CUADRADA DE 2"X2" CAL. 20  PARA INSTALACIÓN DE SUPERFICIES EN PIEDRA GRANITO, ACABADO EN ANTICORROSIVO Y PINTURA PILURETANO, ANCLADO AL MURO CON PERNOS DE ANCLAJE Y PLATINAS CORRESPONDIENTES.</t>
    </r>
  </si>
  <si>
    <r>
      <rPr>
        <b/>
        <sz val="9"/>
        <color rgb="FF000000"/>
        <rFont val="Arial"/>
        <family val="2"/>
      </rPr>
      <t>MH - 03 MESÓN CONSULTORIO DE; 2,40 MTS X 0,50 MTS</t>
    </r>
    <r>
      <rPr>
        <sz val="9"/>
        <color rgb="FF000000"/>
        <rFont val="Arial"/>
        <family val="2"/>
      </rPr>
      <t>,CONSTRUCCIÓN DE MARCOS EN TUBERIA CUADRADA DE 2"X2" CAL. 20  PARA INSTALACIÓN DE SUPERFICIES EN PIEDRA GRANITO, ACABADO EN ANTICORROSIVO Y PINTURA PILURETANO, ANCLADO AL MURO CON PERNOS DE ANCLAJE Y PLATINAS CORRESPONDIENTES.</t>
    </r>
  </si>
  <si>
    <r>
      <rPr>
        <b/>
        <sz val="9"/>
        <color rgb="FF000000"/>
        <rFont val="Arial"/>
        <family val="2"/>
      </rPr>
      <t>MH - 04 MESÓN CONSULTORIO DE; 4,0 MTS X 0,50 MTS</t>
    </r>
    <r>
      <rPr>
        <sz val="9"/>
        <color rgb="FF000000"/>
        <rFont val="Arial"/>
        <family val="2"/>
      </rPr>
      <t>, CONSTRUCCIÓN DE MARCOS EN TUBERIA CUADRADA DE 2"X2" CAL. 20  PARA INSTALACIÓN DE SUPERFICIES EN PIEDRA GRANITO, ACABADO EN ANTICORROSIVO Y PINTURA PILURETANO, ANCLADO AL MURO CON PERNOS DE ANCLAJE Y PLATINAS CORRESPONDIENTES.</t>
    </r>
  </si>
  <si>
    <r>
      <rPr>
        <b/>
        <sz val="9"/>
        <color rgb="FF000000"/>
        <rFont val="Arial"/>
        <family val="2"/>
      </rPr>
      <t>MH - 05 MUEBLE DE; 1,28 MTS X 0,60 MTS</t>
    </r>
    <r>
      <rPr>
        <sz val="9"/>
        <color rgb="FF000000"/>
        <rFont val="Arial"/>
        <family val="2"/>
      </rPr>
      <t>, CONSTRUCCIÓN DE MARCOS EN TUBERIA CUADRADA DE 2"X2" CAL. 20  PARA INSTALACIÓN DE SUPERFICIES EN PIEDRA GRANITO, ACABADO EN ANTICORROSIVO Y PINTURA PILURETANO, ANCLADO AL MURO CON PERNOS DE ANCLAJE Y PLATINAS CORRESPONDIENTES.</t>
    </r>
  </si>
  <si>
    <r>
      <rPr>
        <b/>
        <sz val="9"/>
        <color rgb="FF000000"/>
        <rFont val="Arial"/>
        <family val="2"/>
      </rPr>
      <t>MF - 01 MESÓN DE; L1= 1,60 MTS X RETORNO DE,1,40 MTS, X 0,50 DE ANCHO</t>
    </r>
    <r>
      <rPr>
        <sz val="9"/>
        <color rgb="FF000000"/>
        <rFont val="Arial"/>
        <family val="2"/>
      </rPr>
      <t>,</t>
    </r>
    <r>
      <rPr>
        <b/>
        <u/>
        <sz val="9"/>
        <color rgb="FF000000"/>
        <rFont val="Arial"/>
        <family val="2"/>
      </rPr>
      <t xml:space="preserve"> TIPO RECEPCIÓN  </t>
    </r>
    <r>
      <rPr>
        <sz val="9"/>
        <color rgb="FF000000"/>
        <rFont val="Arial"/>
        <family val="2"/>
      </rPr>
      <t>CONSTRUCCIÓN DE MARCOS EN TUBERIA CUADRADA DE 2"X2" CAL. 20  PARA INSTALACIÓN DE SUPERFICIES EN PIEDRA GRANITO, ACABADO EN ANTICORROSIVO Y PINTURA PILURETANO, ANCLADO AL MURO CON PERNOS DE ANCLAJE Y PLATINAS CORRESPONDIENTES.</t>
    </r>
  </si>
  <si>
    <r>
      <rPr>
        <b/>
        <sz val="9"/>
        <color rgb="FF000000"/>
        <rFont val="Arial"/>
        <family val="2"/>
      </rPr>
      <t>MF - 01 FALDON RECEPCION DE; 3,0 ML Y ALTURA DE 0,94 MTS,</t>
    </r>
    <r>
      <rPr>
        <sz val="9"/>
        <color rgb="FF000000"/>
        <rFont val="Arial"/>
        <family val="2"/>
      </rPr>
      <t>CONSTRUCCIÓN DE MARCOS EN TUBERIA CUADRADA DE 2"X2" CAL. 20  PARA INSTALACIÓN DE SUPERFICIES EN PIEDRA GRANITO, ACABADO EN ANTICORROSIVO Y PINTURA PILURETANO, ANCLADO AL MURO CON PERNOS DE ANCLAJE Y PLATINAS CORRESPONDIENTES.</t>
    </r>
  </si>
  <si>
    <t>MUEBLES Y CAJONES DE LOS MESONES EN MADERA</t>
  </si>
  <si>
    <r>
      <rPr>
        <b/>
        <sz val="9"/>
        <color rgb="FF000000"/>
        <rFont val="Arial"/>
        <family val="2"/>
      </rPr>
      <t>MH - 01 MESÓN CONSULTORIO,</t>
    </r>
    <r>
      <rPr>
        <sz val="9"/>
        <color rgb="FF000000"/>
        <rFont val="Arial"/>
        <family val="2"/>
      </rPr>
      <t xml:space="preserve"> SUMINISTRO E INSTALACIÓN DE GABINETES EN PARTE INFERIOR DEL MESON, EN MADERA AGLOMERADO, INCLUYE ENTREPAÑO CON NAVES, MANIJAS BISAGRAS Y CERRADURAS. ACABADO EN PINTURA POLIURETANO COLOR BLANCO. </t>
    </r>
    <r>
      <rPr>
        <b/>
        <sz val="9"/>
        <color rgb="FF000000"/>
        <rFont val="Arial"/>
        <family val="2"/>
      </rPr>
      <t>DE 0,70 (ANCHO) X 0,45 (FONDO) X 0,55 (ALTURA).</t>
    </r>
  </si>
  <si>
    <r>
      <rPr>
        <b/>
        <sz val="9"/>
        <color rgb="FF000000"/>
        <rFont val="Arial"/>
        <family val="2"/>
      </rPr>
      <t xml:space="preserve">MH - 02 MESÓN CONSULTORIO,  </t>
    </r>
    <r>
      <rPr>
        <sz val="9"/>
        <color rgb="FF000000"/>
        <rFont val="Arial"/>
        <family val="2"/>
      </rPr>
      <t xml:space="preserve">SUMINISTRO E INSTALACIÓN DE GABINETES EN PARTE INFERIOR DEL MESON, EN MADERA AGLOMERADO, INCLUYE ENTREPAÑO CON NAVES, MANIJAS BISAGRAS Y CERRADURAS. ACABADO EN PINTURA POLIURETANO COLOR BLANCO. </t>
    </r>
    <r>
      <rPr>
        <b/>
        <sz val="9"/>
        <color rgb="FF000000"/>
        <rFont val="Arial"/>
        <family val="2"/>
      </rPr>
      <t>DE 0,70 (ANCHO) X 0,45 (FONDO) X 0,55 (ALTURA).</t>
    </r>
  </si>
  <si>
    <r>
      <t xml:space="preserve">MH - 03 MESÓN CONSULTORIO, </t>
    </r>
    <r>
      <rPr>
        <sz val="9"/>
        <color rgb="FF000000"/>
        <rFont val="Arial"/>
        <family val="2"/>
      </rPr>
      <t>SUMINISTRO E INSTALACIÓN DE GABINETES EN PARTE INFERIOR DEL MESON, EN MADERA AGLOMERADO, INCLUYE ENTREPAÑO CON NAVES, MANIJAS BISAGRAS Y CERRADURAS. ACABADO EN PINTURA POLIURETANO COLOR BLANCO.</t>
    </r>
    <r>
      <rPr>
        <b/>
        <sz val="9"/>
        <color rgb="FF000000"/>
        <rFont val="Arial"/>
        <family val="2"/>
      </rPr>
      <t xml:space="preserve"> DE 0,70 (ANCHO) X 0,45 (FONDO) X 0,55 (ALTURA).</t>
    </r>
  </si>
  <si>
    <r>
      <rPr>
        <b/>
        <sz val="9"/>
        <color rgb="FF000000"/>
        <rFont val="Arial"/>
        <family val="2"/>
      </rPr>
      <t xml:space="preserve">MH - 04 MESÓN CONSULTORIO, </t>
    </r>
    <r>
      <rPr>
        <sz val="9"/>
        <color rgb="FF000000"/>
        <rFont val="Arial"/>
        <family val="2"/>
      </rPr>
      <t>SUMINISTRO E INSTALACIÓN DE GABINETES EN PARTE INFERIOR DEL MESON, EN MADERA AGLOMERADO, INCLUYE ENTREPAÑO CON NAVES, MANIJAS BISAGRAS Y CERRADURAS. ACABADO EN PINTURA POLIURETANO COLOR BLANCO</t>
    </r>
    <r>
      <rPr>
        <b/>
        <sz val="9"/>
        <color rgb="FF000000"/>
        <rFont val="Arial"/>
        <family val="2"/>
      </rPr>
      <t>. DE 0,70 (ANCHO) X 0,45 (FONDO) X 0,55 (ALTURA).</t>
    </r>
  </si>
  <si>
    <r>
      <rPr>
        <b/>
        <sz val="9"/>
        <color rgb="FF000000"/>
        <rFont val="Arial"/>
        <family val="2"/>
      </rPr>
      <t>MH - 05 MUEBLE DE; 1,28 MTS X 0,60 MTS</t>
    </r>
    <r>
      <rPr>
        <sz val="9"/>
        <color rgb="FF000000"/>
        <rFont val="Arial"/>
        <family val="2"/>
      </rPr>
      <t xml:space="preserve">,  SUMINISTRO E INSTALACIÓN DE GABINETES EN PARTE INFERIOR DEL MESON, EN MADERA AGLOMERADO, INCLUYE ENTREPAÑO CON NAVES, MANIJAS BISAGRAS Y CERRADURAS. ACABADO EN PINTURA POLIURETANO COLOR BLANCO. </t>
    </r>
    <r>
      <rPr>
        <b/>
        <sz val="9"/>
        <color rgb="FF000000"/>
        <rFont val="Arial"/>
        <family val="2"/>
      </rPr>
      <t>DE 0,70 (ANCHO) X 0,45 (FONDO) X 0,55 (ALTURA).</t>
    </r>
  </si>
  <si>
    <t xml:space="preserve">SUMINISTRO E INSTALACIÒN DE POZUELOS EN ACERO INOXIDABLE DIAMETRO DE 35CMS </t>
  </si>
  <si>
    <t xml:space="preserve">SUMINISTRO E INSTALACIÒN DE POZUELOS EN ACERO INOXIDABLE CUADRADO DE 50CMS </t>
  </si>
  <si>
    <t>MOBILIARIO FIJO EN CONSULTORIOS</t>
  </si>
  <si>
    <t xml:space="preserve">COSTO TOTAL OBRAS CIVILES </t>
  </si>
  <si>
    <t>TOTAL COSTOS DIRECTOS URBANISMO</t>
  </si>
  <si>
    <t>OBRA CIVIL</t>
  </si>
  <si>
    <t>OBRA ELECTRICA</t>
  </si>
  <si>
    <t>VENTANAS</t>
  </si>
  <si>
    <t>V/PARCIAL</t>
  </si>
  <si>
    <t>SUB BASE EN PIEDRA, ARENA Y TIERRA DE SITIO E=12CMS</t>
  </si>
  <si>
    <t>INSTALACION DE BALDOSA CUADRATICA (COLOR A CONSULTAR) DE 40 X 40. (INCLUYE ANDEN DE ACCESO PEATONAL AREA=8M2-COMPLEMENTO PLAZOLETA)</t>
  </si>
  <si>
    <t>BANCAS EN CONCRETO DE 1,2 X 0,40 CMS SIN ESPALDAR</t>
  </si>
  <si>
    <t xml:space="preserve">RENOVACION DEL PAVIMIENTO DE CANCHA MULTIPLE </t>
  </si>
  <si>
    <t>DEMOLICIÒN DE CARPETA ASFALTICA (AREA DE CADA UNA 700M2)</t>
  </si>
  <si>
    <t>CONSTRUCCION DE CORDON PERIMETRAL</t>
  </si>
  <si>
    <t>SEÑALIZACION COMPLEMENTOS URBANOS</t>
  </si>
  <si>
    <t>7,1,5</t>
  </si>
  <si>
    <t>7,1,6</t>
  </si>
  <si>
    <t>7,1,7</t>
  </si>
  <si>
    <t>7,3,5</t>
  </si>
  <si>
    <t>7,3,6</t>
  </si>
  <si>
    <t>7,3,7</t>
  </si>
  <si>
    <t>7,3,8</t>
  </si>
  <si>
    <t>7,3,9</t>
  </si>
  <si>
    <t>7,3,10</t>
  </si>
  <si>
    <t>8,1,6</t>
  </si>
  <si>
    <t>8,1,7</t>
  </si>
  <si>
    <t>8,2,2</t>
  </si>
  <si>
    <t>8,2,3</t>
  </si>
  <si>
    <t>8,2,4</t>
  </si>
  <si>
    <t>8,2,5</t>
  </si>
  <si>
    <t>8,2,6</t>
  </si>
  <si>
    <t>8,2,7</t>
  </si>
  <si>
    <t>8,2,8</t>
  </si>
  <si>
    <t>8,3,2</t>
  </si>
  <si>
    <t>8,3,3</t>
  </si>
  <si>
    <t>8,3,4</t>
  </si>
  <si>
    <t>8,3,5</t>
  </si>
  <si>
    <t>8,3,6</t>
  </si>
  <si>
    <t>8,3,7</t>
  </si>
  <si>
    <t>8,3,8</t>
  </si>
  <si>
    <t>8,4,3</t>
  </si>
  <si>
    <t>8,4,4</t>
  </si>
  <si>
    <t>8,4,5</t>
  </si>
  <si>
    <t>8,4,6</t>
  </si>
  <si>
    <t>8,4,7</t>
  </si>
  <si>
    <t>8,4,8</t>
  </si>
  <si>
    <t>8,4,9</t>
  </si>
  <si>
    <t>8,4,10</t>
  </si>
  <si>
    <t>8,4,11</t>
  </si>
  <si>
    <t>8,4,12</t>
  </si>
  <si>
    <t>8,4,13</t>
  </si>
  <si>
    <t>8,4,14</t>
  </si>
  <si>
    <t>8,4,15</t>
  </si>
  <si>
    <t>8,4,16</t>
  </si>
  <si>
    <t>8,4,17</t>
  </si>
  <si>
    <t>8,4,18</t>
  </si>
  <si>
    <t>8,5,3</t>
  </si>
  <si>
    <t>8,5,4</t>
  </si>
  <si>
    <t>9,1,8</t>
  </si>
  <si>
    <t>9,1,9</t>
  </si>
  <si>
    <t>9,2,5</t>
  </si>
  <si>
    <t>9,2,6</t>
  </si>
  <si>
    <t>9,2,7</t>
  </si>
  <si>
    <t>9,2,8</t>
  </si>
  <si>
    <t>9,3,11</t>
  </si>
  <si>
    <t>9,3,12</t>
  </si>
  <si>
    <t>9,3,13</t>
  </si>
  <si>
    <t>9,3,14</t>
  </si>
  <si>
    <t>9,3,15</t>
  </si>
  <si>
    <t>9,4,1</t>
  </si>
  <si>
    <t>9,4,2</t>
  </si>
  <si>
    <t>9,4,3</t>
  </si>
  <si>
    <t>9,4,4</t>
  </si>
  <si>
    <t>9,4,5</t>
  </si>
  <si>
    <t>9,4,6</t>
  </si>
  <si>
    <t>9,5,1</t>
  </si>
  <si>
    <t>9,5,2</t>
  </si>
  <si>
    <t>9,6,1</t>
  </si>
  <si>
    <t>9,6,2</t>
  </si>
  <si>
    <t xml:space="preserve">   </t>
  </si>
  <si>
    <t>11,2,9</t>
  </si>
  <si>
    <t>11,2,10</t>
  </si>
  <si>
    <t>11,2,11</t>
  </si>
  <si>
    <t>11,6,3</t>
  </si>
  <si>
    <t>11,6,4</t>
  </si>
  <si>
    <t>11,6,5</t>
  </si>
  <si>
    <t>11,6,6</t>
  </si>
  <si>
    <t>11,6,7</t>
  </si>
  <si>
    <t>11,7,1</t>
  </si>
  <si>
    <t>11,7,2</t>
  </si>
  <si>
    <t>11,7,3</t>
  </si>
  <si>
    <t>11,7,4</t>
  </si>
  <si>
    <t>11,7,5</t>
  </si>
  <si>
    <t>11,7,6</t>
  </si>
  <si>
    <t>11,7,7</t>
  </si>
  <si>
    <t>11,7,8</t>
  </si>
  <si>
    <t>11,7,9</t>
  </si>
  <si>
    <t>11,7,10</t>
  </si>
  <si>
    <t>11,7,11</t>
  </si>
  <si>
    <t>11,7,12</t>
  </si>
  <si>
    <t>11,7,13</t>
  </si>
  <si>
    <t>11,7,14</t>
  </si>
  <si>
    <t>11,7,15</t>
  </si>
  <si>
    <t>11,7,16</t>
  </si>
  <si>
    <t>11,8,1</t>
  </si>
  <si>
    <t>11,8,2</t>
  </si>
  <si>
    <t>11,8,3</t>
  </si>
  <si>
    <t>11,8,4</t>
  </si>
  <si>
    <t>11,8,5</t>
  </si>
  <si>
    <t>11,8,6</t>
  </si>
  <si>
    <t>11,9,1</t>
  </si>
  <si>
    <t>11,9,2</t>
  </si>
  <si>
    <t>11,9,3</t>
  </si>
  <si>
    <t>11,9,4</t>
  </si>
  <si>
    <t>11,9,5</t>
  </si>
  <si>
    <t>11,9,6</t>
  </si>
  <si>
    <t>11,9,7</t>
  </si>
  <si>
    <t>11,9,8</t>
  </si>
  <si>
    <t>11,9,9</t>
  </si>
  <si>
    <t>11,9,10</t>
  </si>
  <si>
    <t>11,9,11</t>
  </si>
  <si>
    <t>11,9,12</t>
  </si>
  <si>
    <t>11,10,1</t>
  </si>
  <si>
    <t>11,10,2</t>
  </si>
  <si>
    <t>11,10,3</t>
  </si>
  <si>
    <t>11,10,4</t>
  </si>
  <si>
    <t>11,10,5</t>
  </si>
  <si>
    <t>11,10,6</t>
  </si>
  <si>
    <t>11,10,7</t>
  </si>
  <si>
    <t>11,11,1</t>
  </si>
  <si>
    <t>11,11,2</t>
  </si>
  <si>
    <t>11,11,3</t>
  </si>
  <si>
    <t>11,11,4</t>
  </si>
  <si>
    <t>11,11,5</t>
  </si>
  <si>
    <t>11,11,6</t>
  </si>
  <si>
    <t>11,11,7</t>
  </si>
  <si>
    <t>11,11,8</t>
  </si>
  <si>
    <t>11,11,9</t>
  </si>
  <si>
    <t>11,11,10</t>
  </si>
  <si>
    <t>11,12,1</t>
  </si>
  <si>
    <t>11,12,2</t>
  </si>
  <si>
    <t>11,12,3</t>
  </si>
  <si>
    <t>11,13,1</t>
  </si>
  <si>
    <t>11,13,2</t>
  </si>
  <si>
    <t>11,13,3</t>
  </si>
  <si>
    <t>11,13,4</t>
  </si>
  <si>
    <t>11,13,5</t>
  </si>
  <si>
    <t>11,13,6</t>
  </si>
  <si>
    <t>11,13,7</t>
  </si>
  <si>
    <t>11,13,8</t>
  </si>
  <si>
    <t>11,13,9</t>
  </si>
  <si>
    <t>11,13,10</t>
  </si>
  <si>
    <t>11,13,11</t>
  </si>
  <si>
    <t>11,13,12</t>
  </si>
  <si>
    <t>11,14,1</t>
  </si>
  <si>
    <t>11,15,1</t>
  </si>
  <si>
    <t>11,15,2</t>
  </si>
  <si>
    <t>11,16,1</t>
  </si>
  <si>
    <t>11,16,2</t>
  </si>
  <si>
    <t>11,16,3</t>
  </si>
  <si>
    <t>11,16,4</t>
  </si>
  <si>
    <t>11,16,5</t>
  </si>
  <si>
    <t>11,16,6</t>
  </si>
  <si>
    <t>11,16,7</t>
  </si>
  <si>
    <t>11,16,8</t>
  </si>
  <si>
    <t>11,16,9</t>
  </si>
  <si>
    <t>11,17,1</t>
  </si>
  <si>
    <t>11,17,2</t>
  </si>
  <si>
    <t>11,17,3</t>
  </si>
  <si>
    <t>11,17,4</t>
  </si>
  <si>
    <t>11,17,5</t>
  </si>
  <si>
    <t>11,17,6</t>
  </si>
  <si>
    <t>11,17,7</t>
  </si>
  <si>
    <t>11,17,8</t>
  </si>
  <si>
    <t>11,17,9</t>
  </si>
  <si>
    <t>11,17,10</t>
  </si>
  <si>
    <t>11,17,11</t>
  </si>
  <si>
    <t>11,18,1</t>
  </si>
  <si>
    <t>11,18,2</t>
  </si>
  <si>
    <t>11,18,3</t>
  </si>
  <si>
    <t>11,18,4</t>
  </si>
  <si>
    <t>11,18,5</t>
  </si>
  <si>
    <t>11,18,6</t>
  </si>
  <si>
    <t>11,18,7</t>
  </si>
  <si>
    <t>11,18,8</t>
  </si>
  <si>
    <t>11,18,9</t>
  </si>
  <si>
    <t>11,18,10</t>
  </si>
  <si>
    <t>11,18,11</t>
  </si>
  <si>
    <t>11,19,1</t>
  </si>
  <si>
    <t>11,19,2</t>
  </si>
  <si>
    <t>11,19,3</t>
  </si>
  <si>
    <t>11,20,1</t>
  </si>
  <si>
    <t>11,20,2</t>
  </si>
  <si>
    <t>11,20,3</t>
  </si>
  <si>
    <t>11,21,1</t>
  </si>
  <si>
    <t>11,21,2</t>
  </si>
  <si>
    <t>11,21,3</t>
  </si>
  <si>
    <t>11,21,4</t>
  </si>
  <si>
    <t>11,21,5</t>
  </si>
  <si>
    <t>11,21,6</t>
  </si>
  <si>
    <t>11,21,7</t>
  </si>
  <si>
    <t>11,22,1</t>
  </si>
  <si>
    <t>11,22,2</t>
  </si>
  <si>
    <t>11,22,3</t>
  </si>
  <si>
    <t>11,22,4</t>
  </si>
  <si>
    <t>11,22,5</t>
  </si>
  <si>
    <t>11,22,6</t>
  </si>
  <si>
    <t>11,22,7</t>
  </si>
  <si>
    <t>11,23,1</t>
  </si>
  <si>
    <t>11,23,2</t>
  </si>
  <si>
    <t>11,23,3</t>
  </si>
  <si>
    <t>11,23,4</t>
  </si>
  <si>
    <t>11,23,5</t>
  </si>
  <si>
    <t>11,23,6</t>
  </si>
  <si>
    <t>11,23,7</t>
  </si>
  <si>
    <t>11,23,8</t>
  </si>
  <si>
    <t>11,24,1</t>
  </si>
  <si>
    <t>11,24,2</t>
  </si>
  <si>
    <t>11,24,3</t>
  </si>
  <si>
    <t>11,24,4</t>
  </si>
  <si>
    <t>11,24,5</t>
  </si>
  <si>
    <t>11,24,6</t>
  </si>
  <si>
    <t>11,24,7</t>
  </si>
  <si>
    <t>11,24,8</t>
  </si>
  <si>
    <t>11,24,9</t>
  </si>
  <si>
    <t>11,24,10</t>
  </si>
  <si>
    <t>11,24,11</t>
  </si>
  <si>
    <t>11,24,12</t>
  </si>
  <si>
    <t>11,24,13</t>
  </si>
  <si>
    <t>11,25,1</t>
  </si>
  <si>
    <t>11,25,2</t>
  </si>
  <si>
    <t>11,25,3</t>
  </si>
  <si>
    <t>11,25,4</t>
  </si>
  <si>
    <t>11,25,5</t>
  </si>
  <si>
    <t>11,25,6</t>
  </si>
  <si>
    <t>11,26,1</t>
  </si>
  <si>
    <t>11,26,2</t>
  </si>
  <si>
    <t>11,26,3</t>
  </si>
  <si>
    <t>11,26,4</t>
  </si>
  <si>
    <t>11,26,5</t>
  </si>
  <si>
    <t>11,26,6</t>
  </si>
  <si>
    <t>11,26,7</t>
  </si>
  <si>
    <t>11,26,8</t>
  </si>
  <si>
    <t>CAJAS DE INSPECCIÓN PARA EL ACCESO A LOS ELECTRODOS Y CONEXIONES EN PUNTOS DE UNIÓN A BAJANTES Y DEMÁS LUGARES INDICADOS EN PLANOS. SE DEBERÁN INSTALAR CAJA DE .30X.30, AE-281 DE INSPECCIÓN FABRICADOS EN CONCRETO, CON TAPA REMOVIBLE Y MANIJAS. LA TAPA DEBE CONTAR CON UN CIERRE MECÁNICO PARA GARANTIZAR QUE NO SEA ABIERTA ACCIDENTALMENTE Y TENER UNA CAPACIDAD DE CARGA DE 3000 PSI.</t>
  </si>
  <si>
    <t>12,1,3</t>
  </si>
  <si>
    <t>12,1,4</t>
  </si>
  <si>
    <t>12,1,5</t>
  </si>
  <si>
    <t>12,1,6</t>
  </si>
  <si>
    <t>12,1,7</t>
  </si>
  <si>
    <t>12,1,8</t>
  </si>
  <si>
    <t>12,1,9</t>
  </si>
  <si>
    <t>12,1,10</t>
  </si>
  <si>
    <t>12,1,11</t>
  </si>
  <si>
    <t>12,2,3</t>
  </si>
  <si>
    <t>12,2,4</t>
  </si>
  <si>
    <t>12,2,5</t>
  </si>
  <si>
    <t>12,2,6</t>
  </si>
  <si>
    <t>12,2,7</t>
  </si>
  <si>
    <t>12,2,8</t>
  </si>
  <si>
    <t>12,2,9</t>
  </si>
  <si>
    <t>12,2,10</t>
  </si>
  <si>
    <t>12,2,11</t>
  </si>
  <si>
    <t>12,2,12</t>
  </si>
  <si>
    <t>12,2,13</t>
  </si>
  <si>
    <t>12,2,14</t>
  </si>
  <si>
    <t>12,2,15</t>
  </si>
  <si>
    <t>12,3,1</t>
  </si>
  <si>
    <t>12,3,2</t>
  </si>
  <si>
    <t>12,3,3</t>
  </si>
  <si>
    <t>12,3,4</t>
  </si>
  <si>
    <t>12,3,5</t>
  </si>
  <si>
    <t>12,3,6</t>
  </si>
  <si>
    <t>12,3,7</t>
  </si>
  <si>
    <t>12,3,8</t>
  </si>
  <si>
    <t>12,3,9</t>
  </si>
  <si>
    <t>12,3,10</t>
  </si>
  <si>
    <t>12,3,11</t>
  </si>
  <si>
    <t>12,3,12</t>
  </si>
  <si>
    <t>12,4,1</t>
  </si>
  <si>
    <t>12,4,2</t>
  </si>
  <si>
    <t>12,4,3</t>
  </si>
  <si>
    <t>12,4,4</t>
  </si>
  <si>
    <t>12,4,5</t>
  </si>
  <si>
    <t>12,4,6</t>
  </si>
  <si>
    <t>12,4,7</t>
  </si>
  <si>
    <t>12,4,8</t>
  </si>
  <si>
    <t>12,4,9</t>
  </si>
  <si>
    <t>12,4,10</t>
  </si>
  <si>
    <t>12,4,11</t>
  </si>
  <si>
    <t>12,4,12</t>
  </si>
  <si>
    <t>12,5,1</t>
  </si>
  <si>
    <t>12,5,2</t>
  </si>
  <si>
    <t>12,5,3</t>
  </si>
  <si>
    <t>12,5,4</t>
  </si>
  <si>
    <t>12,5,5</t>
  </si>
  <si>
    <t>12,6,1</t>
  </si>
  <si>
    <t>12,6,2</t>
  </si>
  <si>
    <t>12,6,3</t>
  </si>
  <si>
    <t>12,2,16</t>
  </si>
  <si>
    <t>12,2,17</t>
  </si>
  <si>
    <t>ARENA MEDIANA PARA LECHO DE ADOQUIN 5CMS</t>
  </si>
  <si>
    <t>IINSTALACION DE ADOQUIN ECOLOGICO DE 30x10x45</t>
  </si>
  <si>
    <t>DEMARCACION EN VIAS DE ACCESO AL PARQUEADERO DEBE CONTENER FLECHAS PARA LOS SENTIDOS Y EJES DE LA VIA PARA UN AREA DE= 3.500M2</t>
  </si>
  <si>
    <t>TIERRA NEGRA CON ABONO PARA SEMBRAR GRAMA</t>
  </si>
  <si>
    <t>SIEMBRA DE GRAMA PARA PRADO EN ADOQUINES ECOLOGICOS REF:1016</t>
  </si>
  <si>
    <t>SIEMBRA DE ARBUSTOS DE 30 Y 50CMS DE ALTURA PARA ZONA DE JARDINES.</t>
  </si>
  <si>
    <t>SIEMBRA DE ARBUSTOS DE 80 Y 120 CMS DE ALTURA PARA ZONA DE JARDINES.</t>
  </si>
  <si>
    <t>BTO</t>
  </si>
  <si>
    <t>APLICACIÓN DE ABONO EN AREAS DE JARDINES (DE 50 KG)</t>
  </si>
  <si>
    <t>LIMPIEZA DE SUPERFICIE, RETIRO DE PARTICULADO EN EMPOZAMIENTOS Y MEJORAMIENTO DE LA SUPERFICIE DE ANCLAJE</t>
  </si>
  <si>
    <t>12,3,13</t>
  </si>
  <si>
    <t>12,3,14</t>
  </si>
  <si>
    <t>12,4,13</t>
  </si>
  <si>
    <t>12,4,14</t>
  </si>
  <si>
    <t>12,6,4</t>
  </si>
  <si>
    <t>12,6,5</t>
  </si>
  <si>
    <t>12,7,1</t>
  </si>
  <si>
    <t>12,7,2</t>
  </si>
  <si>
    <t>12,7,3</t>
  </si>
  <si>
    <t>12,7,4</t>
  </si>
  <si>
    <t>12,7,5</t>
  </si>
  <si>
    <t>12,7,6</t>
  </si>
  <si>
    <t>12,7,7</t>
  </si>
  <si>
    <t>12,7,8</t>
  </si>
  <si>
    <t>12,7,9</t>
  </si>
  <si>
    <t>12,7,10</t>
  </si>
  <si>
    <t>12,7,11</t>
  </si>
  <si>
    <t>V/UN</t>
  </si>
  <si>
    <t>TOTAL</t>
  </si>
  <si>
    <t>CONSTRUCCION DE PAVIMENTO E=10CMS CON MALLA ELECTROSOLDADA, ADITIVO CON RESISTENCIA DE 3.500 PSI INCLUYE CORTE CON PULIDORA PARA CREAR JUNTAS DE DILATACIÓN. APLICAR EPOXICO</t>
  </si>
  <si>
    <t>PINTURA TIPO TRAFICO PARA CANCHA CON UN AREA DE 450M2 C/U</t>
  </si>
  <si>
    <t>CONSTRUCCION DE UN EDIFICIO DE BIENESTAR UNIVERSITARIO DE LA UNIVERSIDAD NACIONAL DE COLOMBIA - SEDE PALMIRA</t>
  </si>
  <si>
    <t xml:space="preserve">CABALLETE METÁLICO PARA REMATE DE CUBIERTA TIPO SANDWICH </t>
  </si>
  <si>
    <t>SEÑALIZACION DE LAS OFICINAS DE 30 X 10 CMS, EN ACRILICO DE 3MM CON VINILO (VER DETALLE) ANCLADO A LOS MUROS CON DILATADORES EN ACERO INOXIDABLE.</t>
  </si>
  <si>
    <t>SENALIZACION VERTICAL EN LAMINA REFLECTIVO 60, INCLUYE POSTES DE 2", Y ANCLAJES AL TERRENO. TIPO DIRECCIONAL DE 70CMS X 50CMS</t>
  </si>
  <si>
    <t>SENALIZACION VERTICAL EN LAMINA REFLECTIVO 60, INCLUYE POSTES DE 2", Y ANCLAJES AL TERRENO. TIPO INFORMATIVA DE 60CMS X 60CMS</t>
  </si>
  <si>
    <t>SENALIZACION VERTICAL EN LAMINA REFLECTIVO 60, INCLUYE POSTES DE 2", Y ANCLAJES AL TERRENO. TIPO INFORMATIVA DE 100 CMS X 70CMS</t>
  </si>
  <si>
    <t>SENALIZACION HORIZONTAL EN LAMINA REFLECTIVO 60, INCLUYE POSTES DE 2", Y ANCLAJES AL TERRENO. TIPO DIRECCIONAL DE 70CMS X 50CMS</t>
  </si>
  <si>
    <t xml:space="preserve">TUBERÍA  PVC-S - 6"           </t>
  </si>
  <si>
    <t xml:space="preserve">ACCESORIO PVC-S - 6"        </t>
  </si>
  <si>
    <t>JUNTAS DE EXPANSIÓN PVC-S - 6"</t>
  </si>
  <si>
    <t>SIFÓN DE PISO - 6"</t>
  </si>
  <si>
    <t>SIFÓN DE PISO CON GRAVA - 6"</t>
  </si>
  <si>
    <t>ABRAZADERA  TIPO PERA - 6"</t>
  </si>
  <si>
    <t>6,14,16</t>
  </si>
  <si>
    <t>6,14,17</t>
  </si>
  <si>
    <t>6,14,18</t>
  </si>
  <si>
    <t>DESTRONQUE, REPULIDA Y PULIDA DE PISO DE GRANITO, CON TODOS LOS EQUIPOS Y ELEMENTOS NECESARIOS PARA SU ACABADO FINAL.</t>
  </si>
  <si>
    <t>7,1,8</t>
  </si>
  <si>
    <t>1,1,2</t>
  </si>
  <si>
    <t>SOLICITUD E INSTALACIÒN DE RED PROVISIONAL DE AGUA (EMPRESA AQUAOCCIDENTE)</t>
  </si>
  <si>
    <t>ALQUILER DE CONTENEDOR DE 20' TIPO BODEGA, INCLUYE TRASLADO, SEGURIDAD  E INSTALACIÒN EN LUGAR INDICADO POR LA SUPERVISION-INTERVENTORIA.</t>
  </si>
  <si>
    <t>ALQUILER DE DOS (2) CONTENEDORES TIPO OFICINA DE 20', INCLUYE TRASLADO, SEGURIDAD  E INSTALACIÒN EN LUGAR INDICADO POR LA SUPERVISION-INTERVENTORIA. INCLUYE REALIZAR LA ACOMETIDA ELECTRICA PARA TRES TOMAS ELECTRICOS DOBLES Y EQUIPO DE AIRE ACONDICIONADO DE 12.000 BTU. (NOTA 6 MESES POR CADA UNO).</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</si>
</sst>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41" formatCode="_(* #,##0_);_(* \(#,##0\);_(* &quot;-&quot;_);_(@_)"/>
    <numFmt numFmtId="164" formatCode="_-&quot;$&quot;* #,##0.00_-;\-&quot;$&quot;* #,##0.00_-;_-&quot;$&quot;* &quot;-&quot;??_-;_-@_-"/>
    <numFmt numFmtId="165" formatCode="_-* #,##0.00_-;\-* #,##0.00_-;_-* &quot;-&quot;??_-;_-@_-"/>
    <numFmt numFmtId="166" formatCode="&quot;$&quot;\ #,##0;[Red]\-&quot;$&quot;\ #,##0"/>
    <numFmt numFmtId="167" formatCode="_(&quot;$&quot;\ * #,##0.00_);_(&quot;$&quot;\ * \(#,##0.00\);_(&quot;$&quot;\ * &quot;-&quot;_);_(@_)"/>
    <numFmt numFmtId="168" formatCode="0.00_);[Red]\(0.00\)"/>
    <numFmt numFmtId="169" formatCode="0.0_);[Red]\(0.0\)"/>
    <numFmt numFmtId="170" formatCode="0_);[Red]\(0\)"/>
    <numFmt numFmtId="171" formatCode="_-[$$-240A]\ * #,##0_-;\-[$$-240A]\ * #,##0_-;_-[$$-240A]\ * &quot;-&quot;_-;_-@_-"/>
    <numFmt numFmtId="172" formatCode="[$$-240A]\ #,##0"/>
    <numFmt numFmtId="173" formatCode="[$$-240A]\ #,##0;\-[$$-240A]\ #,##0"/>
    <numFmt numFmtId="174" formatCode="[$$-240A]#,##0"/>
    <numFmt numFmtId="175" formatCode="[$$-240A]#,##0;\-[$$-240A]#,##0"/>
    <numFmt numFmtId="176" formatCode="#,##0.0"/>
    <numFmt numFmtId="177" formatCode="&quot;$&quot;\ #,##0"/>
  </numFmts>
  <fonts count="31" x14ac:knownFonts="1">
    <font>
      <sz val="11"/>
      <color theme="1"/>
      <name val="Calibri"/>
      <family val="2"/>
      <scheme val="minor"/>
    </font>
    <font>
      <sz val="11"/>
      <color theme="1"/>
      <name val="Ancizar Sans"/>
      <family val="2"/>
    </font>
    <font>
      <sz val="11"/>
      <color theme="1"/>
      <name val="Calibri"/>
      <family val="2"/>
      <scheme val="minor"/>
    </font>
    <font>
      <b/>
      <sz val="9"/>
      <name val="Arial"/>
      <family val="2"/>
    </font>
    <font>
      <b/>
      <sz val="10"/>
      <color theme="1"/>
      <name val="Arial"/>
      <family val="2"/>
    </font>
    <font>
      <sz val="9"/>
      <name val="Arial"/>
      <family val="2"/>
    </font>
    <font>
      <sz val="9"/>
      <color theme="1"/>
      <name val="Arial"/>
      <family val="2"/>
    </font>
    <font>
      <sz val="9"/>
      <color indexed="8"/>
      <name val="Arial"/>
      <family val="2"/>
    </font>
    <font>
      <sz val="10"/>
      <name val="Arial"/>
      <family val="2"/>
    </font>
    <font>
      <b/>
      <sz val="9"/>
      <color theme="1"/>
      <name val="Arial"/>
      <family val="2"/>
    </font>
    <font>
      <sz val="9"/>
      <color theme="1"/>
      <name val="Calibri"/>
      <family val="2"/>
      <scheme val="minor"/>
    </font>
    <font>
      <sz val="9"/>
      <name val="Verdana"/>
      <family val="2"/>
    </font>
    <font>
      <sz val="9"/>
      <color theme="1"/>
      <name val="Ancizar Sans"/>
      <family val="2"/>
    </font>
    <font>
      <b/>
      <sz val="10"/>
      <name val="Arial"/>
      <family val="2"/>
    </font>
    <font>
      <b/>
      <sz val="9"/>
      <color indexed="8"/>
      <name val="Arial"/>
      <family val="2"/>
    </font>
    <font>
      <sz val="10"/>
      <color theme="1"/>
      <name val="Arial"/>
      <family val="2"/>
    </font>
    <font>
      <sz val="11"/>
      <name val="Ancizar Sans"/>
      <family val="2"/>
    </font>
    <font>
      <sz val="11"/>
      <color theme="1"/>
      <name val="Arial"/>
      <family val="2"/>
    </font>
    <font>
      <b/>
      <sz val="11"/>
      <color theme="1"/>
      <name val="Arial"/>
      <family val="2"/>
    </font>
    <font>
      <sz val="9"/>
      <color rgb="FF000000"/>
      <name val="Arial"/>
      <family val="2"/>
    </font>
    <font>
      <b/>
      <sz val="9"/>
      <color rgb="FF000000"/>
      <name val="Arial"/>
      <family val="2"/>
    </font>
    <font>
      <b/>
      <sz val="10"/>
      <color rgb="FF000000"/>
      <name val="Arial"/>
      <family val="2"/>
    </font>
    <font>
      <b/>
      <i/>
      <sz val="10"/>
      <name val="Arial"/>
      <family val="2"/>
    </font>
    <font>
      <b/>
      <i/>
      <sz val="12"/>
      <name val="Arial"/>
      <family val="2"/>
    </font>
    <font>
      <i/>
      <sz val="10"/>
      <color theme="1"/>
      <name val="Arial"/>
      <family val="2"/>
    </font>
    <font>
      <u/>
      <sz val="11"/>
      <color theme="10"/>
      <name val="Arial"/>
      <family val="2"/>
    </font>
    <font>
      <i/>
      <u/>
      <sz val="10"/>
      <color theme="10"/>
      <name val="Arial"/>
      <family val="2"/>
    </font>
    <font>
      <b/>
      <i/>
      <sz val="10"/>
      <color theme="1"/>
      <name val="Arial"/>
      <family val="2"/>
    </font>
    <font>
      <b/>
      <sz val="15"/>
      <name val="Arial Narrow"/>
      <family val="2"/>
    </font>
    <font>
      <b/>
      <u/>
      <sz val="9"/>
      <color rgb="FF000000"/>
      <name val="Arial"/>
      <family val="2"/>
    </font>
    <font>
      <b/>
      <sz val="20"/>
      <name val="Arial Narrow"/>
      <family val="2"/>
    </font>
  </fonts>
  <fills count="13">
    <fill>
      <patternFill patternType="none"/>
    </fill>
    <fill>
      <patternFill patternType="gray125"/>
    </fill>
    <fill>
      <patternFill patternType="solid">
        <fgColor theme="2" tint="-9.9978637043366805E-2"/>
        <bgColor indexed="64"/>
      </patternFill>
    </fill>
    <fill>
      <patternFill patternType="solid">
        <fgColor theme="2" tint="-0.249977111117893"/>
        <bgColor indexed="64"/>
      </patternFill>
    </fill>
    <fill>
      <patternFill patternType="solid">
        <fgColor theme="2"/>
        <bgColor indexed="64"/>
      </patternFill>
    </fill>
    <fill>
      <patternFill patternType="solid">
        <fgColor theme="0"/>
        <bgColor indexed="64"/>
      </patternFill>
    </fill>
    <fill>
      <patternFill patternType="solid">
        <fgColor rgb="FFD0CECE"/>
        <bgColor indexed="64"/>
      </patternFill>
    </fill>
    <fill>
      <patternFill patternType="solid">
        <fgColor rgb="FFE7E6E6"/>
        <bgColor indexed="64"/>
      </patternFill>
    </fill>
    <fill>
      <patternFill patternType="solid">
        <fgColor rgb="FFAEAAAA"/>
        <bgColor indexed="64"/>
      </patternFill>
    </fill>
    <fill>
      <patternFill patternType="solid">
        <fgColor theme="7" tint="0.59999389629810485"/>
        <bgColor indexed="64"/>
      </patternFill>
    </fill>
    <fill>
      <patternFill patternType="solid">
        <fgColor theme="0" tint="-0.14999847407452621"/>
        <bgColor indexed="64"/>
      </patternFill>
    </fill>
    <fill>
      <patternFill patternType="solid">
        <fgColor theme="7" tint="0.39997558519241921"/>
        <bgColor indexed="64"/>
      </patternFill>
    </fill>
    <fill>
      <patternFill patternType="solid">
        <fgColor theme="8" tint="0.59999389629810485"/>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thin">
        <color rgb="FF000000"/>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thin">
        <color rgb="FF000000"/>
      </left>
      <right style="thin">
        <color rgb="FF000000"/>
      </right>
      <top/>
      <bottom style="medium">
        <color rgb="FF000000"/>
      </bottom>
      <diagonal/>
    </border>
    <border>
      <left style="thin">
        <color rgb="FF000000"/>
      </left>
      <right style="thin">
        <color rgb="FF000000"/>
      </right>
      <top style="thin">
        <color rgb="FF000000"/>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8">
    <xf numFmtId="0" fontId="0" fillId="0" borderId="0"/>
    <xf numFmtId="165" fontId="2" fillId="0" borderId="0" applyFont="0" applyFill="0" applyBorder="0" applyAlignment="0" applyProtection="0"/>
    <xf numFmtId="164" fontId="2" fillId="0" borderId="0" applyFont="0" applyFill="0" applyBorder="0" applyAlignment="0" applyProtection="0"/>
    <xf numFmtId="0" fontId="8" fillId="0" borderId="0"/>
    <xf numFmtId="41" fontId="2" fillId="0" borderId="0" applyFont="0" applyFill="0" applyBorder="0" applyAlignment="0" applyProtection="0"/>
    <xf numFmtId="0" fontId="8" fillId="0" borderId="0"/>
    <xf numFmtId="9" fontId="2" fillId="0" borderId="0" applyFont="0" applyFill="0" applyBorder="0" applyAlignment="0" applyProtection="0"/>
    <xf numFmtId="0" fontId="25" fillId="0" borderId="0" applyNumberFormat="0" applyFill="0" applyBorder="0" applyAlignment="0" applyProtection="0">
      <alignment vertical="top"/>
      <protection locked="0"/>
    </xf>
  </cellStyleXfs>
  <cellXfs count="353">
    <xf numFmtId="0" fontId="0" fillId="0" borderId="0" xfId="0"/>
    <xf numFmtId="0" fontId="1" fillId="0" borderId="0" xfId="0" applyFont="1"/>
    <xf numFmtId="0" fontId="1" fillId="0" borderId="0" xfId="0" applyFont="1" applyAlignment="1">
      <alignment wrapText="1"/>
    </xf>
    <xf numFmtId="169" fontId="1" fillId="0" borderId="0" xfId="0" applyNumberFormat="1" applyFont="1" applyAlignment="1">
      <alignment horizontal="center"/>
    </xf>
    <xf numFmtId="0" fontId="0" fillId="0" borderId="0" xfId="0" applyAlignment="1">
      <alignment vertical="center"/>
    </xf>
    <xf numFmtId="169" fontId="5" fillId="0" borderId="1" xfId="0" applyNumberFormat="1" applyFont="1" applyFill="1" applyBorder="1" applyAlignment="1">
      <alignment horizontal="center" vertical="center"/>
    </xf>
    <xf numFmtId="0" fontId="10" fillId="0" borderId="0" xfId="0" applyFont="1"/>
    <xf numFmtId="169" fontId="12" fillId="0" borderId="0" xfId="0" applyNumberFormat="1" applyFont="1" applyFill="1" applyAlignment="1">
      <alignment horizontal="center"/>
    </xf>
    <xf numFmtId="0" fontId="12" fillId="0" borderId="0" xfId="0" applyFont="1" applyFill="1" applyAlignment="1">
      <alignment wrapText="1"/>
    </xf>
    <xf numFmtId="0" fontId="12" fillId="0" borderId="0" xfId="0" applyFont="1" applyFill="1"/>
    <xf numFmtId="0" fontId="10" fillId="0" borderId="0" xfId="0" applyFont="1" applyFill="1" applyAlignment="1">
      <alignment vertical="center"/>
    </xf>
    <xf numFmtId="0" fontId="10" fillId="0" borderId="0" xfId="0" applyFont="1" applyFill="1"/>
    <xf numFmtId="169" fontId="9" fillId="2" borderId="1" xfId="0" applyNumberFormat="1" applyFont="1" applyFill="1" applyBorder="1" applyAlignment="1">
      <alignment horizontal="center" vertical="center"/>
    </xf>
    <xf numFmtId="0" fontId="9" fillId="2" borderId="1" xfId="0" applyFont="1" applyFill="1" applyBorder="1" applyAlignment="1">
      <alignment vertical="center" wrapText="1"/>
    </xf>
    <xf numFmtId="171" fontId="9" fillId="2" borderId="1" xfId="0" applyNumberFormat="1" applyFont="1" applyFill="1" applyBorder="1" applyAlignment="1">
      <alignment vertical="center" wrapText="1"/>
    </xf>
    <xf numFmtId="49" fontId="5" fillId="0" borderId="1" xfId="0" applyNumberFormat="1" applyFont="1" applyFill="1" applyBorder="1" applyAlignment="1" applyProtection="1">
      <alignment horizontal="center" vertical="center" wrapText="1"/>
      <protection locked="0"/>
    </xf>
    <xf numFmtId="49" fontId="3" fillId="2" borderId="1" xfId="0" applyNumberFormat="1" applyFont="1" applyFill="1" applyBorder="1" applyAlignment="1" applyProtection="1">
      <alignment horizontal="center" vertical="center" wrapText="1"/>
      <protection locked="0"/>
    </xf>
    <xf numFmtId="169" fontId="5" fillId="0" borderId="1" xfId="0" quotePrefix="1" applyNumberFormat="1" applyFont="1" applyFill="1" applyBorder="1" applyAlignment="1" applyProtection="1">
      <alignment horizontal="center" vertical="center" shrinkToFit="1"/>
      <protection locked="0"/>
    </xf>
    <xf numFmtId="0" fontId="5" fillId="0" borderId="1" xfId="0" applyNumberFormat="1" applyFont="1" applyFill="1" applyBorder="1" applyAlignment="1" applyProtection="1">
      <alignment horizontal="center" vertical="center" wrapText="1"/>
      <protection locked="0"/>
    </xf>
    <xf numFmtId="2" fontId="5" fillId="0" borderId="1" xfId="0" applyNumberFormat="1" applyFont="1" applyFill="1" applyBorder="1" applyAlignment="1" applyProtection="1">
      <alignment horizontal="center" vertical="center" wrapText="1"/>
      <protection locked="0"/>
    </xf>
    <xf numFmtId="0" fontId="7" fillId="0" borderId="1" xfId="0" applyFont="1" applyFill="1" applyBorder="1" applyAlignment="1">
      <alignment vertical="center" wrapText="1"/>
    </xf>
    <xf numFmtId="0" fontId="7" fillId="0" borderId="1" xfId="0" applyFont="1" applyFill="1" applyBorder="1" applyAlignment="1">
      <alignment horizontal="left" vertical="center" wrapText="1"/>
    </xf>
    <xf numFmtId="170" fontId="5" fillId="0" borderId="1" xfId="0" quotePrefix="1" applyNumberFormat="1" applyFont="1" applyFill="1" applyBorder="1" applyAlignment="1" applyProtection="1">
      <alignment horizontal="center" vertical="center" shrinkToFit="1"/>
      <protection locked="0"/>
    </xf>
    <xf numFmtId="169" fontId="3" fillId="2" borderId="1" xfId="0" quotePrefix="1" applyNumberFormat="1" applyFont="1" applyFill="1" applyBorder="1" applyAlignment="1" applyProtection="1">
      <alignment horizontal="center" vertical="center" shrinkToFit="1"/>
      <protection locked="0"/>
    </xf>
    <xf numFmtId="169" fontId="5" fillId="4" borderId="1" xfId="0" quotePrefix="1" applyNumberFormat="1" applyFont="1" applyFill="1" applyBorder="1" applyAlignment="1" applyProtection="1">
      <alignment horizontal="center" vertical="center" shrinkToFit="1"/>
      <protection locked="0"/>
    </xf>
    <xf numFmtId="0" fontId="14" fillId="4" borderId="1" xfId="0" applyFont="1" applyFill="1" applyBorder="1" applyAlignment="1">
      <alignment vertical="center" wrapText="1"/>
    </xf>
    <xf numFmtId="171" fontId="6" fillId="4" borderId="1" xfId="0" applyNumberFormat="1" applyFont="1" applyFill="1" applyBorder="1" applyAlignment="1">
      <alignment vertical="center" wrapText="1"/>
    </xf>
    <xf numFmtId="168" fontId="3" fillId="2" borderId="1" xfId="0" quotePrefix="1" applyNumberFormat="1" applyFont="1" applyFill="1" applyBorder="1" applyAlignment="1" applyProtection="1">
      <alignment horizontal="center" vertical="center" shrinkToFit="1"/>
      <protection locked="0"/>
    </xf>
    <xf numFmtId="169" fontId="5" fillId="4" borderId="1" xfId="0" applyNumberFormat="1" applyFont="1" applyFill="1" applyBorder="1" applyAlignment="1" applyProtection="1">
      <alignment horizontal="center" vertical="center"/>
      <protection locked="0"/>
    </xf>
    <xf numFmtId="170" fontId="5" fillId="4" borderId="1" xfId="0" quotePrefix="1" applyNumberFormat="1" applyFont="1" applyFill="1" applyBorder="1" applyAlignment="1" applyProtection="1">
      <alignment horizontal="center" vertical="center" shrinkToFit="1"/>
      <protection locked="0"/>
    </xf>
    <xf numFmtId="171" fontId="5" fillId="4" borderId="1" xfId="0" applyNumberFormat="1" applyFont="1" applyFill="1" applyBorder="1" applyAlignment="1">
      <alignment vertical="center" wrapText="1"/>
    </xf>
    <xf numFmtId="170" fontId="5" fillId="0" borderId="7" xfId="0" quotePrefix="1" applyNumberFormat="1" applyFont="1" applyFill="1" applyBorder="1" applyAlignment="1" applyProtection="1">
      <alignment horizontal="center" vertical="center" shrinkToFit="1"/>
      <protection locked="0"/>
    </xf>
    <xf numFmtId="0" fontId="4" fillId="2" borderId="4" xfId="0" applyFont="1" applyFill="1" applyBorder="1" applyAlignment="1">
      <alignment horizontal="center"/>
    </xf>
    <xf numFmtId="169" fontId="4" fillId="2" borderId="5" xfId="0" applyNumberFormat="1" applyFont="1" applyFill="1" applyBorder="1" applyAlignment="1">
      <alignment horizontal="center" vertical="center" wrapText="1"/>
    </xf>
    <xf numFmtId="0" fontId="4" fillId="2" borderId="5" xfId="0" applyFont="1" applyFill="1" applyBorder="1" applyAlignment="1">
      <alignment horizontal="center" vertical="center" wrapText="1"/>
    </xf>
    <xf numFmtId="0" fontId="13" fillId="2" borderId="5" xfId="0" applyFont="1" applyFill="1" applyBorder="1" applyAlignment="1">
      <alignment vertical="center" wrapText="1"/>
    </xf>
    <xf numFmtId="171" fontId="13" fillId="2" borderId="5" xfId="0" applyNumberFormat="1" applyFont="1" applyFill="1" applyBorder="1" applyAlignment="1">
      <alignment vertical="center" wrapText="1"/>
    </xf>
    <xf numFmtId="49" fontId="5" fillId="0" borderId="7" xfId="0" applyNumberFormat="1" applyFont="1" applyFill="1" applyBorder="1" applyAlignment="1" applyProtection="1">
      <alignment horizontal="center" vertical="center" wrapText="1"/>
      <protection locked="0"/>
    </xf>
    <xf numFmtId="169" fontId="3" fillId="2" borderId="3" xfId="0" quotePrefix="1" applyNumberFormat="1" applyFont="1" applyFill="1" applyBorder="1" applyAlignment="1" applyProtection="1">
      <alignment horizontal="center" vertical="center" shrinkToFit="1"/>
      <protection locked="0"/>
    </xf>
    <xf numFmtId="0" fontId="9" fillId="2" borderId="3" xfId="0" applyFont="1" applyFill="1" applyBorder="1" applyAlignment="1">
      <alignment vertical="center" wrapText="1"/>
    </xf>
    <xf numFmtId="171" fontId="9" fillId="2" borderId="3" xfId="0" applyNumberFormat="1" applyFont="1" applyFill="1" applyBorder="1" applyAlignment="1">
      <alignment vertical="center" wrapText="1"/>
    </xf>
    <xf numFmtId="0" fontId="4" fillId="3" borderId="4" xfId="0" applyFont="1" applyFill="1" applyBorder="1" applyAlignment="1">
      <alignment horizontal="center" vertical="center"/>
    </xf>
    <xf numFmtId="169" fontId="4" fillId="3" borderId="5" xfId="0" applyNumberFormat="1" applyFont="1" applyFill="1" applyBorder="1" applyAlignment="1">
      <alignment horizontal="center" vertical="center" wrapText="1"/>
    </xf>
    <xf numFmtId="0" fontId="4" fillId="3" borderId="5" xfId="0" applyFont="1" applyFill="1" applyBorder="1" applyAlignment="1">
      <alignment horizontal="center" vertical="center" wrapText="1"/>
    </xf>
    <xf numFmtId="0" fontId="13" fillId="3" borderId="5" xfId="0" applyFont="1" applyFill="1" applyBorder="1" applyAlignment="1">
      <alignment vertical="center" wrapText="1"/>
    </xf>
    <xf numFmtId="171" fontId="13" fillId="3" borderId="5" xfId="0" applyNumberFormat="1" applyFont="1" applyFill="1" applyBorder="1" applyAlignment="1">
      <alignment vertical="center" wrapText="1"/>
    </xf>
    <xf numFmtId="169" fontId="13" fillId="3" borderId="4" xfId="0" applyNumberFormat="1" applyFont="1" applyFill="1" applyBorder="1" applyAlignment="1">
      <alignment horizontal="center" vertical="center" wrapText="1"/>
    </xf>
    <xf numFmtId="169" fontId="16" fillId="3" borderId="2" xfId="0" applyNumberFormat="1" applyFont="1" applyFill="1" applyBorder="1" applyAlignment="1">
      <alignment horizontal="center"/>
    </xf>
    <xf numFmtId="169" fontId="5" fillId="0" borderId="7" xfId="0" quotePrefix="1" applyNumberFormat="1" applyFont="1" applyFill="1" applyBorder="1" applyAlignment="1" applyProtection="1">
      <alignment horizontal="center" vertical="center" shrinkToFit="1"/>
      <protection locked="0"/>
    </xf>
    <xf numFmtId="0" fontId="13" fillId="3" borderId="4" xfId="0" applyFont="1" applyFill="1" applyBorder="1" applyAlignment="1">
      <alignment horizontal="center" vertical="center"/>
    </xf>
    <xf numFmtId="169" fontId="13" fillId="3" borderId="5" xfId="0" applyNumberFormat="1" applyFont="1" applyFill="1" applyBorder="1" applyAlignment="1">
      <alignment horizontal="center" vertical="center" wrapText="1"/>
    </xf>
    <xf numFmtId="169" fontId="3" fillId="4" borderId="3" xfId="0" applyNumberFormat="1" applyFont="1" applyFill="1" applyBorder="1" applyAlignment="1" applyProtection="1">
      <alignment horizontal="center" vertical="center"/>
    </xf>
    <xf numFmtId="49" fontId="3" fillId="4" borderId="3" xfId="0" applyNumberFormat="1" applyFont="1" applyFill="1" applyBorder="1" applyAlignment="1" applyProtection="1">
      <alignment horizontal="left" vertical="center" wrapText="1"/>
    </xf>
    <xf numFmtId="171" fontId="3" fillId="4" borderId="3" xfId="4" applyNumberFormat="1" applyFont="1" applyFill="1" applyBorder="1" applyAlignment="1" applyProtection="1">
      <alignment horizontal="center" vertical="center" wrapText="1"/>
    </xf>
    <xf numFmtId="2" fontId="5" fillId="0" borderId="7" xfId="0" applyNumberFormat="1" applyFont="1" applyFill="1" applyBorder="1" applyAlignment="1" applyProtection="1">
      <alignment horizontal="center" vertical="center" wrapText="1"/>
      <protection locked="0"/>
    </xf>
    <xf numFmtId="49" fontId="3" fillId="2" borderId="3" xfId="0" applyNumberFormat="1" applyFont="1" applyFill="1" applyBorder="1" applyAlignment="1" applyProtection="1">
      <alignment horizontal="center" vertical="center" wrapText="1"/>
      <protection locked="0"/>
    </xf>
    <xf numFmtId="169" fontId="9" fillId="3" borderId="5" xfId="0" applyNumberFormat="1" applyFont="1" applyFill="1" applyBorder="1" applyAlignment="1">
      <alignment horizontal="center" vertical="center" wrapText="1"/>
    </xf>
    <xf numFmtId="169" fontId="9" fillId="2" borderId="3" xfId="0" applyNumberFormat="1" applyFont="1" applyFill="1" applyBorder="1" applyAlignment="1">
      <alignment horizontal="center" vertical="center"/>
    </xf>
    <xf numFmtId="167" fontId="13" fillId="3" borderId="5" xfId="0" applyNumberFormat="1" applyFont="1" applyFill="1" applyBorder="1" applyAlignment="1">
      <alignment vertical="center" wrapText="1"/>
    </xf>
    <xf numFmtId="0" fontId="4" fillId="3" borderId="4" xfId="0" applyFont="1" applyFill="1" applyBorder="1" applyAlignment="1">
      <alignment horizontal="center"/>
    </xf>
    <xf numFmtId="0" fontId="6" fillId="2" borderId="8" xfId="0" applyFont="1" applyFill="1" applyBorder="1" applyAlignment="1">
      <alignment vertical="center"/>
    </xf>
    <xf numFmtId="0" fontId="6" fillId="0" borderId="10" xfId="0" applyFont="1" applyBorder="1" applyAlignment="1">
      <alignment vertical="center"/>
    </xf>
    <xf numFmtId="0" fontId="6" fillId="2" borderId="10" xfId="0" applyFont="1" applyFill="1" applyBorder="1" applyAlignment="1">
      <alignment vertical="center"/>
    </xf>
    <xf numFmtId="0" fontId="6" fillId="0" borderId="12" xfId="0" applyFont="1" applyBorder="1" applyAlignment="1">
      <alignment vertical="center"/>
    </xf>
    <xf numFmtId="0" fontId="6" fillId="4" borderId="8" xfId="0" applyFont="1" applyFill="1" applyBorder="1" applyAlignment="1">
      <alignment vertical="center"/>
    </xf>
    <xf numFmtId="0" fontId="6" fillId="4" borderId="10" xfId="0" applyFont="1" applyFill="1" applyBorder="1" applyAlignment="1">
      <alignment vertical="center"/>
    </xf>
    <xf numFmtId="0" fontId="5" fillId="4" borderId="10" xfId="0" applyFont="1" applyFill="1" applyBorder="1" applyAlignment="1">
      <alignment vertical="center"/>
    </xf>
    <xf numFmtId="0" fontId="6" fillId="0" borderId="10" xfId="0" applyFont="1" applyBorder="1"/>
    <xf numFmtId="0" fontId="6" fillId="2" borderId="10" xfId="0" applyFont="1" applyFill="1" applyBorder="1"/>
    <xf numFmtId="0" fontId="6" fillId="0" borderId="12" xfId="0" applyFont="1" applyBorder="1"/>
    <xf numFmtId="0" fontId="6" fillId="2" borderId="8" xfId="0" applyFont="1" applyFill="1" applyBorder="1"/>
    <xf numFmtId="0" fontId="6" fillId="0" borderId="14" xfId="0" applyFont="1" applyBorder="1"/>
    <xf numFmtId="170" fontId="5" fillId="0" borderId="15" xfId="0" quotePrefix="1" applyNumberFormat="1" applyFont="1" applyFill="1" applyBorder="1" applyAlignment="1" applyProtection="1">
      <alignment horizontal="center" vertical="center" shrinkToFit="1"/>
      <protection locked="0"/>
    </xf>
    <xf numFmtId="9" fontId="3" fillId="0" borderId="0" xfId="6" applyFont="1" applyFill="1" applyBorder="1" applyAlignment="1" applyProtection="1">
      <alignment horizontal="center" vertical="center"/>
      <protection locked="0"/>
    </xf>
    <xf numFmtId="0" fontId="3" fillId="0" borderId="0" xfId="0" applyFont="1" applyFill="1" applyBorder="1" applyAlignment="1" applyProtection="1">
      <alignment horizontal="left" vertical="center"/>
      <protection locked="0"/>
    </xf>
    <xf numFmtId="0" fontId="17" fillId="0" borderId="0" xfId="0" applyFont="1" applyBorder="1" applyAlignment="1"/>
    <xf numFmtId="0" fontId="0" fillId="0" borderId="19" xfId="0" applyBorder="1"/>
    <xf numFmtId="0" fontId="0" fillId="0" borderId="20" xfId="0" applyBorder="1"/>
    <xf numFmtId="0" fontId="6" fillId="5" borderId="10" xfId="0" applyFont="1" applyFill="1" applyBorder="1" applyAlignment="1">
      <alignment vertical="center"/>
    </xf>
    <xf numFmtId="169" fontId="5" fillId="5" borderId="1" xfId="0" applyNumberFormat="1" applyFont="1" applyFill="1" applyBorder="1" applyAlignment="1">
      <alignment horizontal="center" vertical="center"/>
    </xf>
    <xf numFmtId="0" fontId="6" fillId="5" borderId="1" xfId="0" applyFont="1" applyFill="1" applyBorder="1" applyAlignment="1">
      <alignment vertical="center" wrapText="1"/>
    </xf>
    <xf numFmtId="49" fontId="5" fillId="5" borderId="1" xfId="0" applyNumberFormat="1" applyFont="1" applyFill="1" applyBorder="1" applyAlignment="1" applyProtection="1">
      <alignment horizontal="center" vertical="center" wrapText="1"/>
      <protection locked="0"/>
    </xf>
    <xf numFmtId="49" fontId="6" fillId="5" borderId="1" xfId="0" applyNumberFormat="1" applyFont="1" applyFill="1" applyBorder="1" applyAlignment="1" applyProtection="1">
      <alignment horizontal="left" vertical="center" wrapText="1"/>
      <protection locked="0"/>
    </xf>
    <xf numFmtId="172" fontId="6" fillId="5" borderId="1" xfId="0" applyNumberFormat="1" applyFont="1" applyFill="1" applyBorder="1" applyAlignment="1">
      <alignment vertical="center"/>
    </xf>
    <xf numFmtId="172" fontId="9" fillId="5" borderId="11" xfId="0" applyNumberFormat="1" applyFont="1" applyFill="1" applyBorder="1" applyAlignment="1">
      <alignment vertical="center"/>
    </xf>
    <xf numFmtId="169" fontId="6" fillId="5" borderId="1" xfId="0" applyNumberFormat="1" applyFont="1" applyFill="1" applyBorder="1" applyAlignment="1">
      <alignment horizontal="center" vertical="center"/>
    </xf>
    <xf numFmtId="172" fontId="15" fillId="3" borderId="5" xfId="0" applyNumberFormat="1" applyFont="1" applyFill="1" applyBorder="1" applyAlignment="1">
      <alignment vertical="center"/>
    </xf>
    <xf numFmtId="172" fontId="4" fillId="3" borderId="6" xfId="0" applyNumberFormat="1" applyFont="1" applyFill="1" applyBorder="1" applyAlignment="1">
      <alignment vertical="center"/>
    </xf>
    <xf numFmtId="172" fontId="6" fillId="2" borderId="1" xfId="0" applyNumberFormat="1" applyFont="1" applyFill="1" applyBorder="1" applyAlignment="1">
      <alignment vertical="center"/>
    </xf>
    <xf numFmtId="172" fontId="9" fillId="2" borderId="11" xfId="0" applyNumberFormat="1" applyFont="1" applyFill="1" applyBorder="1" applyAlignment="1">
      <alignment vertical="center"/>
    </xf>
    <xf numFmtId="172" fontId="6" fillId="0" borderId="1" xfId="0" applyNumberFormat="1" applyFont="1" applyFill="1" applyBorder="1" applyAlignment="1">
      <alignment vertical="center"/>
    </xf>
    <xf numFmtId="172" fontId="9" fillId="0" borderId="11" xfId="0" applyNumberFormat="1" applyFont="1" applyFill="1" applyBorder="1" applyAlignment="1">
      <alignment vertical="center"/>
    </xf>
    <xf numFmtId="172" fontId="6" fillId="0" borderId="7" xfId="0" applyNumberFormat="1" applyFont="1" applyFill="1" applyBorder="1" applyAlignment="1">
      <alignment vertical="center"/>
    </xf>
    <xf numFmtId="172" fontId="9" fillId="0" borderId="13" xfId="0" applyNumberFormat="1" applyFont="1" applyFill="1" applyBorder="1" applyAlignment="1">
      <alignment vertical="center"/>
    </xf>
    <xf numFmtId="172" fontId="6" fillId="2" borderId="3" xfId="0" applyNumberFormat="1" applyFont="1" applyFill="1" applyBorder="1" applyAlignment="1">
      <alignment vertical="center"/>
    </xf>
    <xf numFmtId="172" fontId="9" fillId="2" borderId="9" xfId="0" applyNumberFormat="1" applyFont="1" applyFill="1" applyBorder="1" applyAlignment="1">
      <alignment vertical="center"/>
    </xf>
    <xf numFmtId="172" fontId="6" fillId="4" borderId="3" xfId="0" applyNumberFormat="1" applyFont="1" applyFill="1" applyBorder="1" applyAlignment="1">
      <alignment vertical="center"/>
    </xf>
    <xf numFmtId="172" fontId="9" fillId="4" borderId="9" xfId="0" applyNumberFormat="1" applyFont="1" applyFill="1" applyBorder="1" applyAlignment="1">
      <alignment vertical="center"/>
    </xf>
    <xf numFmtId="172" fontId="6" fillId="4" borderId="1" xfId="0" applyNumberFormat="1" applyFont="1" applyFill="1" applyBorder="1" applyAlignment="1">
      <alignment vertical="center"/>
    </xf>
    <xf numFmtId="172" fontId="9" fillId="4" borderId="11" xfId="0" applyNumberFormat="1" applyFont="1" applyFill="1" applyBorder="1" applyAlignment="1">
      <alignment vertical="center"/>
    </xf>
    <xf numFmtId="172" fontId="8" fillId="3" borderId="5" xfId="0" applyNumberFormat="1" applyFont="1" applyFill="1" applyBorder="1" applyAlignment="1">
      <alignment vertical="center"/>
    </xf>
    <xf numFmtId="172" fontId="13" fillId="3" borderId="6" xfId="0" applyNumberFormat="1" applyFont="1" applyFill="1" applyBorder="1" applyAlignment="1">
      <alignment vertical="center"/>
    </xf>
    <xf numFmtId="172" fontId="6" fillId="0" borderId="11" xfId="0" applyNumberFormat="1" applyFont="1" applyFill="1" applyBorder="1" applyAlignment="1">
      <alignment vertical="center"/>
    </xf>
    <xf numFmtId="172" fontId="5" fillId="4" borderId="1" xfId="0" applyNumberFormat="1" applyFont="1" applyFill="1" applyBorder="1" applyAlignment="1">
      <alignment vertical="center"/>
    </xf>
    <xf numFmtId="172" fontId="3" fillId="4" borderId="11" xfId="0" applyNumberFormat="1" applyFont="1" applyFill="1" applyBorder="1" applyAlignment="1">
      <alignment vertical="center"/>
    </xf>
    <xf numFmtId="172" fontId="13" fillId="3" borderId="5" xfId="0" applyNumberFormat="1" applyFont="1" applyFill="1" applyBorder="1" applyAlignment="1">
      <alignment vertical="center"/>
    </xf>
    <xf numFmtId="172" fontId="15" fillId="2" borderId="5" xfId="0" applyNumberFormat="1" applyFont="1" applyFill="1" applyBorder="1" applyAlignment="1">
      <alignment vertical="center"/>
    </xf>
    <xf numFmtId="172" fontId="4" fillId="2" borderId="6" xfId="0" applyNumberFormat="1" applyFont="1" applyFill="1" applyBorder="1" applyAlignment="1">
      <alignment vertical="center"/>
    </xf>
    <xf numFmtId="172" fontId="6" fillId="0" borderId="15" xfId="0" applyNumberFormat="1" applyFont="1" applyFill="1" applyBorder="1" applyAlignment="1">
      <alignment vertical="center"/>
    </xf>
    <xf numFmtId="172" fontId="9" fillId="0" borderId="16" xfId="0" applyNumberFormat="1" applyFont="1" applyFill="1" applyBorder="1" applyAlignment="1">
      <alignment vertical="center"/>
    </xf>
    <xf numFmtId="172" fontId="11" fillId="0" borderId="0" xfId="2" applyNumberFormat="1" applyFont="1" applyFill="1" applyBorder="1" applyAlignment="1" applyProtection="1">
      <alignment vertical="center"/>
      <protection locked="0"/>
    </xf>
    <xf numFmtId="172" fontId="11" fillId="0" borderId="0" xfId="0" applyNumberFormat="1" applyFont="1" applyFill="1" applyBorder="1" applyAlignment="1" applyProtection="1">
      <alignment vertical="center"/>
      <protection locked="0"/>
    </xf>
    <xf numFmtId="0" fontId="19" fillId="0" borderId="21" xfId="0" applyFont="1" applyBorder="1" applyAlignment="1">
      <alignment horizontal="left" vertical="center" wrapText="1" readingOrder="1"/>
    </xf>
    <xf numFmtId="0" fontId="20" fillId="0" borderId="21" xfId="0" applyFont="1" applyBorder="1" applyAlignment="1">
      <alignment horizontal="left" vertical="center" wrapText="1" readingOrder="1"/>
    </xf>
    <xf numFmtId="0" fontId="20" fillId="6" borderId="21" xfId="0" applyFont="1" applyFill="1" applyBorder="1" applyAlignment="1">
      <alignment horizontal="left" vertical="center" wrapText="1" readingOrder="1"/>
    </xf>
    <xf numFmtId="0" fontId="19" fillId="0" borderId="23" xfId="0" applyFont="1" applyBorder="1" applyAlignment="1">
      <alignment horizontal="left" vertical="center" wrapText="1" readingOrder="1"/>
    </xf>
    <xf numFmtId="0" fontId="20" fillId="6" borderId="22" xfId="0" applyFont="1" applyFill="1" applyBorder="1" applyAlignment="1">
      <alignment horizontal="left" vertical="center" wrapText="1" readingOrder="1"/>
    </xf>
    <xf numFmtId="3" fontId="17" fillId="0" borderId="0" xfId="0" applyNumberFormat="1" applyFont="1" applyBorder="1" applyAlignment="1">
      <alignment horizontal="center" vertical="center" wrapText="1"/>
    </xf>
    <xf numFmtId="3" fontId="13" fillId="3" borderId="5" xfId="0" applyNumberFormat="1" applyFont="1" applyFill="1" applyBorder="1" applyAlignment="1">
      <alignment horizontal="center" vertical="center" wrapText="1"/>
    </xf>
    <xf numFmtId="3" fontId="5" fillId="5" borderId="1" xfId="0" applyNumberFormat="1" applyFont="1" applyFill="1" applyBorder="1" applyAlignment="1" applyProtection="1">
      <alignment horizontal="center" vertical="center" wrapText="1"/>
      <protection locked="0"/>
    </xf>
    <xf numFmtId="3" fontId="3" fillId="2" borderId="1" xfId="4" applyNumberFormat="1" applyFont="1" applyFill="1" applyBorder="1" applyAlignment="1" applyProtection="1">
      <alignment horizontal="center" vertical="center" wrapText="1"/>
      <protection locked="0"/>
    </xf>
    <xf numFmtId="3" fontId="5" fillId="0" borderId="1" xfId="0" applyNumberFormat="1" applyFont="1" applyFill="1" applyBorder="1" applyAlignment="1" applyProtection="1">
      <alignment horizontal="center" vertical="center" wrapText="1"/>
      <protection locked="0"/>
    </xf>
    <xf numFmtId="3" fontId="5" fillId="0" borderId="7" xfId="0" applyNumberFormat="1" applyFont="1" applyFill="1" applyBorder="1" applyAlignment="1" applyProtection="1">
      <alignment horizontal="center" vertical="center" wrapText="1"/>
      <protection locked="0"/>
    </xf>
    <xf numFmtId="3" fontId="3" fillId="2" borderId="3" xfId="4" applyNumberFormat="1" applyFont="1" applyFill="1" applyBorder="1" applyAlignment="1" applyProtection="1">
      <alignment horizontal="center" vertical="center" wrapText="1"/>
      <protection locked="0"/>
    </xf>
    <xf numFmtId="3" fontId="3" fillId="4" borderId="3" xfId="0" applyNumberFormat="1" applyFont="1" applyFill="1" applyBorder="1" applyAlignment="1" applyProtection="1">
      <alignment horizontal="center" vertical="center" wrapText="1"/>
    </xf>
    <xf numFmtId="3" fontId="9" fillId="2" borderId="1" xfId="0" applyNumberFormat="1" applyFont="1" applyFill="1" applyBorder="1" applyAlignment="1">
      <alignment vertical="center" wrapText="1"/>
    </xf>
    <xf numFmtId="3" fontId="7" fillId="4" borderId="1" xfId="0" applyNumberFormat="1" applyFont="1" applyFill="1" applyBorder="1" applyAlignment="1">
      <alignment horizontal="center" vertical="center" wrapText="1"/>
    </xf>
    <xf numFmtId="3" fontId="7" fillId="4" borderId="1" xfId="0" applyNumberFormat="1" applyFont="1" applyFill="1" applyBorder="1" applyAlignment="1" applyProtection="1">
      <alignment horizontal="center" vertical="center" wrapText="1"/>
    </xf>
    <xf numFmtId="3" fontId="9" fillId="2" borderId="3" xfId="0" applyNumberFormat="1" applyFont="1" applyFill="1" applyBorder="1" applyAlignment="1">
      <alignment vertical="center" wrapText="1"/>
    </xf>
    <xf numFmtId="3" fontId="3" fillId="4" borderId="1" xfId="0" applyNumberFormat="1" applyFont="1" applyFill="1" applyBorder="1" applyAlignment="1" applyProtection="1">
      <alignment vertical="center" wrapText="1"/>
      <protection locked="0"/>
    </xf>
    <xf numFmtId="3" fontId="7" fillId="0" borderId="1" xfId="0" applyNumberFormat="1" applyFont="1" applyFill="1" applyBorder="1" applyAlignment="1" applyProtection="1">
      <alignment horizontal="center" vertical="center" wrapText="1"/>
    </xf>
    <xf numFmtId="3" fontId="6" fillId="0" borderId="1" xfId="0" applyNumberFormat="1" applyFont="1" applyFill="1" applyBorder="1" applyAlignment="1" applyProtection="1">
      <alignment horizontal="center" vertical="center" wrapText="1"/>
    </xf>
    <xf numFmtId="3" fontId="7" fillId="0" borderId="1" xfId="0" applyNumberFormat="1" applyFont="1" applyFill="1" applyBorder="1" applyAlignment="1">
      <alignment horizontal="center" vertical="center" wrapText="1"/>
    </xf>
    <xf numFmtId="3" fontId="3" fillId="4" borderId="1" xfId="0" applyNumberFormat="1" applyFont="1" applyFill="1" applyBorder="1" applyAlignment="1">
      <alignment vertical="center" wrapText="1"/>
    </xf>
    <xf numFmtId="3" fontId="6" fillId="4" borderId="1" xfId="0" applyNumberFormat="1" applyFont="1" applyFill="1" applyBorder="1" applyAlignment="1" applyProtection="1">
      <alignment horizontal="center" vertical="center" wrapText="1"/>
    </xf>
    <xf numFmtId="3" fontId="14" fillId="4" borderId="1" xfId="0" applyNumberFormat="1" applyFont="1" applyFill="1" applyBorder="1" applyAlignment="1" applyProtection="1">
      <alignment vertical="center" wrapText="1"/>
    </xf>
    <xf numFmtId="3" fontId="5" fillId="0" borderId="1" xfId="0" applyNumberFormat="1" applyFont="1" applyFill="1" applyBorder="1" applyAlignment="1">
      <alignment horizontal="center" vertical="center" wrapText="1"/>
    </xf>
    <xf numFmtId="3" fontId="6" fillId="0" borderId="1" xfId="0" applyNumberFormat="1" applyFont="1" applyFill="1" applyBorder="1" applyAlignment="1">
      <alignment horizontal="center" vertical="center" wrapText="1"/>
    </xf>
    <xf numFmtId="3" fontId="6" fillId="0" borderId="1" xfId="0" applyNumberFormat="1" applyFont="1" applyFill="1" applyBorder="1" applyAlignment="1" applyProtection="1">
      <alignment horizontal="center" vertical="center" wrapText="1"/>
      <protection locked="0"/>
    </xf>
    <xf numFmtId="3" fontId="6" fillId="0" borderId="7" xfId="0" applyNumberFormat="1" applyFont="1" applyFill="1" applyBorder="1" applyAlignment="1" applyProtection="1">
      <alignment horizontal="center" vertical="center" wrapText="1"/>
      <protection locked="0"/>
    </xf>
    <xf numFmtId="3" fontId="13" fillId="2" borderId="5" xfId="0" applyNumberFormat="1" applyFont="1" applyFill="1" applyBorder="1" applyAlignment="1">
      <alignment horizontal="center" vertical="center" wrapText="1"/>
    </xf>
    <xf numFmtId="3" fontId="5" fillId="0" borderId="1" xfId="1" applyNumberFormat="1" applyFont="1" applyFill="1" applyBorder="1" applyAlignment="1" applyProtection="1">
      <alignment horizontal="center" vertical="center" wrapText="1"/>
      <protection locked="0"/>
    </xf>
    <xf numFmtId="3" fontId="5" fillId="0" borderId="15" xfId="1" applyNumberFormat="1" applyFont="1" applyFill="1" applyBorder="1" applyAlignment="1" applyProtection="1">
      <alignment horizontal="center" vertical="center" wrapText="1"/>
      <protection locked="0"/>
    </xf>
    <xf numFmtId="3" fontId="3" fillId="0" borderId="0" xfId="1" applyNumberFormat="1" applyFont="1" applyFill="1" applyBorder="1" applyAlignment="1" applyProtection="1">
      <alignment vertical="center" wrapText="1"/>
      <protection locked="0"/>
    </xf>
    <xf numFmtId="3" fontId="10" fillId="0" borderId="0" xfId="0" applyNumberFormat="1" applyFont="1" applyFill="1" applyAlignment="1">
      <alignment horizontal="center" vertical="center" wrapText="1"/>
    </xf>
    <xf numFmtId="3" fontId="0" fillId="0" borderId="0" xfId="0" applyNumberFormat="1" applyAlignment="1">
      <alignment horizontal="center" vertical="center" wrapText="1"/>
    </xf>
    <xf numFmtId="0" fontId="20" fillId="7" borderId="21" xfId="0" applyFont="1" applyFill="1" applyBorder="1" applyAlignment="1">
      <alignment horizontal="left" vertical="center" wrapText="1" readingOrder="1"/>
    </xf>
    <xf numFmtId="0" fontId="19" fillId="0" borderId="24" xfId="0" applyFont="1" applyBorder="1" applyAlignment="1">
      <alignment horizontal="left" vertical="center" wrapText="1" readingOrder="1"/>
    </xf>
    <xf numFmtId="0" fontId="21" fillId="8" borderId="25" xfId="0" applyFont="1" applyFill="1" applyBorder="1" applyAlignment="1">
      <alignment horizontal="center" vertical="center" wrapText="1" readingOrder="1"/>
    </xf>
    <xf numFmtId="0" fontId="20" fillId="6" borderId="26" xfId="0" applyFont="1" applyFill="1" applyBorder="1" applyAlignment="1">
      <alignment horizontal="left" vertical="center" wrapText="1" readingOrder="1"/>
    </xf>
    <xf numFmtId="0" fontId="20" fillId="6" borderId="21" xfId="0" applyFont="1" applyFill="1" applyBorder="1" applyAlignment="1">
      <alignment horizontal="center" vertical="center" wrapText="1" readingOrder="1"/>
    </xf>
    <xf numFmtId="0" fontId="19" fillId="0" borderId="21" xfId="0" applyFont="1" applyBorder="1" applyAlignment="1">
      <alignment horizontal="center" vertical="center" wrapText="1" readingOrder="1"/>
    </xf>
    <xf numFmtId="0" fontId="19" fillId="7" borderId="21" xfId="0" applyFont="1" applyFill="1" applyBorder="1" applyAlignment="1">
      <alignment horizontal="center" vertical="center" wrapText="1" readingOrder="1"/>
    </xf>
    <xf numFmtId="0" fontId="19" fillId="0" borderId="24" xfId="0" applyFont="1" applyBorder="1" applyAlignment="1">
      <alignment horizontal="center" vertical="center" wrapText="1" readingOrder="1"/>
    </xf>
    <xf numFmtId="0" fontId="20" fillId="8" borderId="25" xfId="0" applyFont="1" applyFill="1" applyBorder="1" applyAlignment="1">
      <alignment horizontal="left" vertical="center" wrapText="1" readingOrder="1"/>
    </xf>
    <xf numFmtId="0" fontId="20" fillId="8" borderId="25" xfId="0" applyFont="1" applyFill="1" applyBorder="1" applyAlignment="1">
      <alignment horizontal="center" vertical="center" wrapText="1" readingOrder="1"/>
    </xf>
    <xf numFmtId="0" fontId="19" fillId="0" borderId="23" xfId="0" applyFont="1" applyBorder="1" applyAlignment="1">
      <alignment horizontal="center" vertical="center" wrapText="1" readingOrder="1"/>
    </xf>
    <xf numFmtId="173" fontId="5" fillId="5" borderId="1" xfId="0" applyNumberFormat="1" applyFont="1" applyFill="1" applyBorder="1" applyAlignment="1" applyProtection="1">
      <alignment vertical="center" wrapText="1"/>
      <protection locked="0"/>
    </xf>
    <xf numFmtId="175" fontId="6" fillId="0" borderId="1" xfId="0" applyNumberFormat="1" applyFont="1" applyFill="1" applyBorder="1" applyAlignment="1">
      <alignment vertical="center" wrapText="1"/>
    </xf>
    <xf numFmtId="0" fontId="10" fillId="0" borderId="0" xfId="0" applyFont="1" applyBorder="1" applyAlignment="1">
      <alignment horizontal="center"/>
    </xf>
    <xf numFmtId="0" fontId="6" fillId="0" borderId="27" xfId="0" applyFont="1" applyBorder="1" applyAlignment="1">
      <alignment vertical="center"/>
    </xf>
    <xf numFmtId="3" fontId="5" fillId="0" borderId="28" xfId="0" applyNumberFormat="1" applyFont="1" applyFill="1" applyBorder="1" applyAlignment="1" applyProtection="1">
      <alignment horizontal="center" vertical="center" wrapText="1"/>
      <protection locked="0"/>
    </xf>
    <xf numFmtId="172" fontId="6" fillId="0" borderId="28" xfId="0" applyNumberFormat="1" applyFont="1" applyFill="1" applyBorder="1" applyAlignment="1">
      <alignment vertical="center"/>
    </xf>
    <xf numFmtId="172" fontId="9" fillId="0" borderId="29" xfId="0" applyNumberFormat="1" applyFont="1" applyFill="1" applyBorder="1" applyAlignment="1">
      <alignment vertical="center"/>
    </xf>
    <xf numFmtId="174" fontId="13" fillId="9" borderId="30" xfId="0" applyNumberFormat="1" applyFont="1" applyFill="1" applyBorder="1" applyAlignment="1">
      <alignment vertical="center" wrapText="1"/>
    </xf>
    <xf numFmtId="0" fontId="6" fillId="5" borderId="12" xfId="0" applyFont="1" applyFill="1" applyBorder="1" applyAlignment="1">
      <alignment vertical="center"/>
    </xf>
    <xf numFmtId="169" fontId="5" fillId="5" borderId="7" xfId="0" applyNumberFormat="1" applyFont="1" applyFill="1" applyBorder="1" applyAlignment="1">
      <alignment horizontal="center" vertical="center"/>
    </xf>
    <xf numFmtId="49" fontId="5" fillId="5" borderId="7" xfId="3" applyNumberFormat="1" applyFont="1" applyFill="1" applyBorder="1" applyAlignment="1" applyProtection="1">
      <alignment horizontal="left" vertical="center" wrapText="1"/>
      <protection locked="0"/>
    </xf>
    <xf numFmtId="49" fontId="5" fillId="5" borderId="7" xfId="0" applyNumberFormat="1" applyFont="1" applyFill="1" applyBorder="1" applyAlignment="1" applyProtection="1">
      <alignment horizontal="center" vertical="center" wrapText="1"/>
      <protection locked="0"/>
    </xf>
    <xf numFmtId="3" fontId="5" fillId="5" borderId="7" xfId="0" applyNumberFormat="1" applyFont="1" applyFill="1" applyBorder="1" applyAlignment="1" applyProtection="1">
      <alignment horizontal="center" vertical="center" wrapText="1"/>
      <protection locked="0"/>
    </xf>
    <xf numFmtId="173" fontId="5" fillId="5" borderId="7" xfId="0" applyNumberFormat="1" applyFont="1" applyFill="1" applyBorder="1" applyAlignment="1" applyProtection="1">
      <alignment vertical="center" wrapText="1"/>
      <protection locked="0"/>
    </xf>
    <xf numFmtId="172" fontId="6" fillId="5" borderId="7" xfId="0" applyNumberFormat="1" applyFont="1" applyFill="1" applyBorder="1" applyAlignment="1">
      <alignment vertical="center"/>
    </xf>
    <xf numFmtId="0" fontId="6" fillId="10" borderId="8" xfId="0" applyFont="1" applyFill="1" applyBorder="1" applyAlignment="1">
      <alignment vertical="center"/>
    </xf>
    <xf numFmtId="169" fontId="9" fillId="10" borderId="3" xfId="0" applyNumberFormat="1" applyFont="1" applyFill="1" applyBorder="1" applyAlignment="1">
      <alignment horizontal="center" vertical="center"/>
    </xf>
    <xf numFmtId="0" fontId="20" fillId="10" borderId="22" xfId="0" applyFont="1" applyFill="1" applyBorder="1" applyAlignment="1">
      <alignment horizontal="left" vertical="center" wrapText="1" readingOrder="1"/>
    </xf>
    <xf numFmtId="49" fontId="3" fillId="10" borderId="3" xfId="0" applyNumberFormat="1" applyFont="1" applyFill="1" applyBorder="1" applyAlignment="1" applyProtection="1">
      <alignment horizontal="center" vertical="center" wrapText="1"/>
      <protection locked="0"/>
    </xf>
    <xf numFmtId="3" fontId="3" fillId="10" borderId="3" xfId="4" applyNumberFormat="1" applyFont="1" applyFill="1" applyBorder="1" applyAlignment="1" applyProtection="1">
      <alignment horizontal="center" vertical="center" wrapText="1"/>
      <protection locked="0"/>
    </xf>
    <xf numFmtId="171" fontId="9" fillId="10" borderId="3" xfId="0" applyNumberFormat="1" applyFont="1" applyFill="1" applyBorder="1" applyAlignment="1">
      <alignment vertical="center" wrapText="1"/>
    </xf>
    <xf numFmtId="172" fontId="6" fillId="10" borderId="3" xfId="0" applyNumberFormat="1" applyFont="1" applyFill="1" applyBorder="1" applyAlignment="1">
      <alignment vertical="center"/>
    </xf>
    <xf numFmtId="172" fontId="9" fillId="10" borderId="9" xfId="0" applyNumberFormat="1" applyFont="1" applyFill="1" applyBorder="1" applyAlignment="1">
      <alignment vertical="center"/>
    </xf>
    <xf numFmtId="0" fontId="6" fillId="10" borderId="10" xfId="0" applyFont="1" applyFill="1" applyBorder="1" applyAlignment="1">
      <alignment vertical="center"/>
    </xf>
    <xf numFmtId="169" fontId="9" fillId="10" borderId="1" xfId="0" applyNumberFormat="1" applyFont="1" applyFill="1" applyBorder="1" applyAlignment="1">
      <alignment horizontal="center" vertical="center"/>
    </xf>
    <xf numFmtId="0" fontId="20" fillId="10" borderId="21" xfId="0" applyFont="1" applyFill="1" applyBorder="1" applyAlignment="1">
      <alignment horizontal="left" vertical="center" wrapText="1" readingOrder="1"/>
    </xf>
    <xf numFmtId="49" fontId="3" fillId="10" borderId="1" xfId="0" applyNumberFormat="1" applyFont="1" applyFill="1" applyBorder="1" applyAlignment="1" applyProtection="1">
      <alignment horizontal="center" vertical="center" wrapText="1"/>
      <protection locked="0"/>
    </xf>
    <xf numFmtId="3" fontId="3" fillId="10" borderId="1" xfId="4" applyNumberFormat="1" applyFont="1" applyFill="1" applyBorder="1" applyAlignment="1" applyProtection="1">
      <alignment horizontal="center" vertical="center" wrapText="1"/>
      <protection locked="0"/>
    </xf>
    <xf numFmtId="171" fontId="9" fillId="10" borderId="1" xfId="0" applyNumberFormat="1" applyFont="1" applyFill="1" applyBorder="1" applyAlignment="1">
      <alignment vertical="center" wrapText="1"/>
    </xf>
    <xf numFmtId="172" fontId="6" fillId="10" borderId="1" xfId="0" applyNumberFormat="1" applyFont="1" applyFill="1" applyBorder="1" applyAlignment="1">
      <alignment vertical="center"/>
    </xf>
    <xf numFmtId="172" fontId="9" fillId="10" borderId="11" xfId="0" applyNumberFormat="1" applyFont="1" applyFill="1" applyBorder="1" applyAlignment="1">
      <alignment vertical="center"/>
    </xf>
    <xf numFmtId="0" fontId="9" fillId="10" borderId="3" xfId="0" applyFont="1" applyFill="1" applyBorder="1" applyAlignment="1">
      <alignment vertical="center" wrapText="1"/>
    </xf>
    <xf numFmtId="3" fontId="9" fillId="10" borderId="3" xfId="0" applyNumberFormat="1" applyFont="1" applyFill="1" applyBorder="1" applyAlignment="1">
      <alignment horizontal="center" vertical="center" wrapText="1"/>
    </xf>
    <xf numFmtId="172" fontId="9" fillId="10" borderId="3" xfId="0" applyNumberFormat="1" applyFont="1" applyFill="1" applyBorder="1" applyAlignment="1">
      <alignment vertical="center"/>
    </xf>
    <xf numFmtId="0" fontId="9" fillId="10" borderId="1" xfId="0" applyFont="1" applyFill="1" applyBorder="1" applyAlignment="1">
      <alignment vertical="center" wrapText="1"/>
    </xf>
    <xf numFmtId="3" fontId="9" fillId="10" borderId="1" xfId="0" applyNumberFormat="1" applyFont="1" applyFill="1" applyBorder="1" applyAlignment="1">
      <alignment horizontal="center" vertical="center" wrapText="1"/>
    </xf>
    <xf numFmtId="0" fontId="9" fillId="10" borderId="1" xfId="0" applyFont="1" applyFill="1" applyBorder="1" applyAlignment="1">
      <alignment wrapText="1"/>
    </xf>
    <xf numFmtId="171" fontId="9" fillId="10" borderId="1" xfId="0" applyNumberFormat="1" applyFont="1" applyFill="1" applyBorder="1" applyAlignment="1">
      <alignment horizontal="right" vertical="center" wrapText="1" indent="4"/>
    </xf>
    <xf numFmtId="0" fontId="19" fillId="0" borderId="31" xfId="0" applyFont="1" applyBorder="1" applyAlignment="1">
      <alignment horizontal="left" vertical="center" wrapText="1" readingOrder="1"/>
    </xf>
    <xf numFmtId="0" fontId="19" fillId="0" borderId="31" xfId="0" applyFont="1" applyBorder="1" applyAlignment="1">
      <alignment horizontal="center" vertical="center" wrapText="1" readingOrder="1"/>
    </xf>
    <xf numFmtId="175" fontId="6" fillId="0" borderId="3" xfId="0" applyNumberFormat="1" applyFont="1" applyFill="1" applyBorder="1" applyAlignment="1">
      <alignment vertical="center" wrapText="1"/>
    </xf>
    <xf numFmtId="0" fontId="19" fillId="0" borderId="32" xfId="0" applyFont="1" applyBorder="1" applyAlignment="1">
      <alignment horizontal="left" vertical="center" wrapText="1" readingOrder="1"/>
    </xf>
    <xf numFmtId="0" fontId="19" fillId="0" borderId="32" xfId="0" applyFont="1" applyBorder="1" applyAlignment="1">
      <alignment horizontal="center" vertical="center" wrapText="1" readingOrder="1"/>
    </xf>
    <xf numFmtId="0" fontId="19" fillId="10" borderId="21" xfId="0" applyFont="1" applyFill="1" applyBorder="1" applyAlignment="1">
      <alignment horizontal="left" vertical="center" wrapText="1" readingOrder="1"/>
    </xf>
    <xf numFmtId="0" fontId="19" fillId="10" borderId="21" xfId="0" applyFont="1" applyFill="1" applyBorder="1" applyAlignment="1">
      <alignment horizontal="center" vertical="center" wrapText="1" readingOrder="1"/>
    </xf>
    <xf numFmtId="174" fontId="4" fillId="11" borderId="18" xfId="0" applyNumberFormat="1" applyFont="1" applyFill="1" applyBorder="1"/>
    <xf numFmtId="9" fontId="3" fillId="10" borderId="1" xfId="6" applyFont="1" applyFill="1" applyBorder="1" applyAlignment="1" applyProtection="1">
      <alignment horizontal="right" vertical="center"/>
      <protection locked="0"/>
    </xf>
    <xf numFmtId="9" fontId="3" fillId="10" borderId="41" xfId="6" applyFont="1" applyFill="1" applyBorder="1" applyAlignment="1" applyProtection="1">
      <alignment horizontal="right" vertical="center"/>
      <protection locked="0"/>
    </xf>
    <xf numFmtId="174" fontId="4" fillId="10" borderId="42" xfId="0" applyNumberFormat="1" applyFont="1" applyFill="1" applyBorder="1"/>
    <xf numFmtId="174" fontId="4" fillId="10" borderId="11" xfId="0" applyNumberFormat="1" applyFont="1" applyFill="1" applyBorder="1"/>
    <xf numFmtId="9" fontId="3" fillId="10" borderId="15" xfId="6" applyFont="1" applyFill="1" applyBorder="1" applyAlignment="1" applyProtection="1">
      <alignment horizontal="right" vertical="center"/>
      <protection locked="0"/>
    </xf>
    <xf numFmtId="174" fontId="4" fillId="10" borderId="16" xfId="0" applyNumberFormat="1" applyFont="1" applyFill="1" applyBorder="1"/>
    <xf numFmtId="166" fontId="19" fillId="0" borderId="21" xfId="0" applyNumberFormat="1" applyFont="1" applyBorder="1" applyAlignment="1">
      <alignment horizontal="right" vertical="center" wrapText="1" readingOrder="1"/>
    </xf>
    <xf numFmtId="3" fontId="6" fillId="0" borderId="1" xfId="1" applyNumberFormat="1" applyFont="1" applyFill="1" applyBorder="1" applyAlignment="1" applyProtection="1">
      <alignment horizontal="center" vertical="center" wrapText="1"/>
      <protection locked="0"/>
    </xf>
    <xf numFmtId="3" fontId="6" fillId="5" borderId="1" xfId="0" applyNumberFormat="1" applyFont="1" applyFill="1" applyBorder="1" applyAlignment="1" applyProtection="1">
      <alignment horizontal="center" vertical="center" wrapText="1"/>
      <protection locked="0"/>
    </xf>
    <xf numFmtId="173" fontId="6" fillId="0" borderId="1" xfId="0" applyNumberFormat="1" applyFont="1" applyFill="1" applyBorder="1" applyAlignment="1">
      <alignment vertical="center" wrapText="1"/>
    </xf>
    <xf numFmtId="173" fontId="9" fillId="2" borderId="1" xfId="0" applyNumberFormat="1" applyFont="1" applyFill="1" applyBorder="1" applyAlignment="1">
      <alignment vertical="center" wrapText="1"/>
    </xf>
    <xf numFmtId="173" fontId="6" fillId="0" borderId="15" xfId="0" applyNumberFormat="1" applyFont="1" applyFill="1" applyBorder="1" applyAlignment="1">
      <alignment vertical="center" wrapText="1"/>
    </xf>
    <xf numFmtId="176" fontId="22" fillId="0" borderId="0" xfId="0" applyNumberFormat="1" applyFont="1" applyBorder="1" applyAlignment="1">
      <alignment horizontal="right" vertical="center"/>
    </xf>
    <xf numFmtId="177" fontId="22" fillId="0" borderId="0" xfId="0" applyNumberFormat="1" applyFont="1" applyFill="1" applyBorder="1" applyAlignment="1">
      <alignment horizontal="right" vertical="center"/>
    </xf>
    <xf numFmtId="169" fontId="13" fillId="0" borderId="4" xfId="0" applyNumberFormat="1" applyFont="1" applyFill="1" applyBorder="1" applyAlignment="1">
      <alignment horizontal="center" vertical="center"/>
    </xf>
    <xf numFmtId="169" fontId="13" fillId="0" borderId="5" xfId="0" applyNumberFormat="1" applyFont="1" applyFill="1" applyBorder="1" applyAlignment="1">
      <alignment horizontal="center" vertical="center"/>
    </xf>
    <xf numFmtId="0" fontId="13" fillId="0" borderId="5" xfId="0" applyFont="1" applyFill="1" applyBorder="1" applyAlignment="1">
      <alignment horizontal="center" vertical="center" wrapText="1"/>
    </xf>
    <xf numFmtId="3" fontId="13" fillId="0" borderId="5" xfId="0" applyNumberFormat="1" applyFont="1" applyFill="1" applyBorder="1" applyAlignment="1">
      <alignment horizontal="center" vertical="center" wrapText="1"/>
    </xf>
    <xf numFmtId="167" fontId="13" fillId="0" borderId="5" xfId="0" applyNumberFormat="1" applyFont="1" applyFill="1" applyBorder="1" applyAlignment="1">
      <alignment horizontal="center" vertical="center" wrapText="1"/>
    </xf>
    <xf numFmtId="167" fontId="13" fillId="0" borderId="6" xfId="0" applyNumberFormat="1" applyFont="1" applyFill="1" applyBorder="1" applyAlignment="1">
      <alignment horizontal="center" vertical="center" wrapText="1"/>
    </xf>
    <xf numFmtId="0" fontId="6" fillId="0" borderId="10" xfId="0" applyFont="1" applyBorder="1" applyAlignment="1">
      <alignment vertical="center" wrapText="1"/>
    </xf>
    <xf numFmtId="170" fontId="5" fillId="0" borderId="1" xfId="0" quotePrefix="1" applyNumberFormat="1" applyFont="1" applyFill="1" applyBorder="1" applyAlignment="1" applyProtection="1">
      <alignment horizontal="center" vertical="center" wrapText="1" shrinkToFit="1"/>
      <protection locked="0"/>
    </xf>
    <xf numFmtId="0" fontId="19" fillId="0" borderId="21" xfId="0" applyFont="1" applyBorder="1" applyAlignment="1">
      <alignment horizontal="left" vertical="center" wrapText="1"/>
    </xf>
    <xf numFmtId="0" fontId="19" fillId="0" borderId="21" xfId="0" applyFont="1" applyBorder="1" applyAlignment="1">
      <alignment horizontal="center" vertical="center" wrapText="1"/>
    </xf>
    <xf numFmtId="172" fontId="6" fillId="0" borderId="1" xfId="0" applyNumberFormat="1" applyFont="1" applyFill="1" applyBorder="1" applyAlignment="1">
      <alignment vertical="center" wrapText="1"/>
    </xf>
    <xf numFmtId="172" fontId="9" fillId="0" borderId="11" xfId="0" applyNumberFormat="1" applyFont="1" applyFill="1" applyBorder="1" applyAlignment="1">
      <alignment vertical="center" wrapText="1"/>
    </xf>
    <xf numFmtId="172" fontId="9" fillId="2" borderId="11" xfId="0" applyNumberFormat="1" applyFont="1" applyFill="1" applyBorder="1" applyAlignment="1">
      <alignment vertical="center" wrapText="1"/>
    </xf>
    <xf numFmtId="169" fontId="3" fillId="2" borderId="3" xfId="0" quotePrefix="1" applyNumberFormat="1" applyFont="1" applyFill="1" applyBorder="1" applyAlignment="1" applyProtection="1">
      <alignment horizontal="center" vertical="center" wrapText="1" shrinkToFit="1"/>
      <protection locked="0"/>
    </xf>
    <xf numFmtId="172" fontId="6" fillId="2" borderId="3" xfId="0" applyNumberFormat="1" applyFont="1" applyFill="1" applyBorder="1" applyAlignment="1">
      <alignment vertical="center" wrapText="1"/>
    </xf>
    <xf numFmtId="0" fontId="4" fillId="3" borderId="4" xfId="0" applyFont="1" applyFill="1" applyBorder="1" applyAlignment="1">
      <alignment horizontal="center" vertical="center" wrapText="1"/>
    </xf>
    <xf numFmtId="172" fontId="15" fillId="3" borderId="5" xfId="0" applyNumberFormat="1" applyFont="1" applyFill="1" applyBorder="1" applyAlignment="1">
      <alignment vertical="center" wrapText="1"/>
    </xf>
    <xf numFmtId="172" fontId="4" fillId="3" borderId="6" xfId="0" applyNumberFormat="1" applyFont="1" applyFill="1" applyBorder="1" applyAlignment="1">
      <alignment vertical="center" wrapText="1"/>
    </xf>
    <xf numFmtId="0" fontId="6" fillId="0" borderId="10" xfId="0" applyFont="1" applyBorder="1" applyAlignment="1">
      <alignment wrapText="1"/>
    </xf>
    <xf numFmtId="0" fontId="6" fillId="2" borderId="8" xfId="0" applyFont="1" applyFill="1" applyBorder="1" applyAlignment="1">
      <alignment wrapText="1"/>
    </xf>
    <xf numFmtId="0" fontId="20" fillId="6" borderId="22" xfId="0" applyFont="1" applyFill="1" applyBorder="1" applyAlignment="1">
      <alignment horizontal="left" vertical="center" wrapText="1"/>
    </xf>
    <xf numFmtId="0" fontId="4" fillId="3" borderId="4" xfId="0" applyFont="1" applyFill="1" applyBorder="1" applyAlignment="1">
      <alignment horizontal="center" wrapText="1"/>
    </xf>
    <xf numFmtId="0" fontId="10" fillId="0" borderId="0" xfId="0" applyFont="1" applyBorder="1" applyAlignment="1">
      <alignment horizontal="center" wrapText="1"/>
    </xf>
    <xf numFmtId="0" fontId="6" fillId="0" borderId="8" xfId="0" applyFont="1" applyBorder="1" applyAlignment="1">
      <alignment wrapText="1"/>
    </xf>
    <xf numFmtId="0" fontId="19" fillId="0" borderId="22" xfId="0" applyFont="1" applyBorder="1" applyAlignment="1">
      <alignment horizontal="left" vertical="center" wrapText="1"/>
    </xf>
    <xf numFmtId="169" fontId="13" fillId="0" borderId="4" xfId="0" applyNumberFormat="1" applyFont="1" applyFill="1" applyBorder="1" applyAlignment="1">
      <alignment horizontal="center" vertical="center" wrapText="1"/>
    </xf>
    <xf numFmtId="169" fontId="13" fillId="0" borderId="5" xfId="0" applyNumberFormat="1" applyFont="1" applyFill="1" applyBorder="1" applyAlignment="1">
      <alignment horizontal="center" vertical="center" wrapText="1"/>
    </xf>
    <xf numFmtId="0" fontId="9" fillId="2" borderId="0" xfId="0" applyFont="1" applyFill="1" applyBorder="1" applyAlignment="1">
      <alignment vertical="center" wrapText="1"/>
    </xf>
    <xf numFmtId="176" fontId="5" fillId="0" borderId="1" xfId="0" applyNumberFormat="1" applyFont="1" applyFill="1" applyBorder="1" applyAlignment="1" applyProtection="1">
      <alignment horizontal="center" vertical="center" wrapText="1"/>
      <protection locked="0"/>
    </xf>
    <xf numFmtId="4" fontId="5" fillId="0" borderId="1" xfId="0" applyNumberFormat="1" applyFont="1" applyFill="1" applyBorder="1" applyAlignment="1" applyProtection="1">
      <alignment horizontal="center" vertical="center" wrapText="1"/>
      <protection locked="0"/>
    </xf>
    <xf numFmtId="173" fontId="5" fillId="0" borderId="1" xfId="0" applyNumberFormat="1" applyFont="1" applyFill="1" applyBorder="1" applyAlignment="1" applyProtection="1">
      <alignment vertical="center" wrapText="1"/>
      <protection locked="0"/>
    </xf>
    <xf numFmtId="173" fontId="5" fillId="0" borderId="7" xfId="0" applyNumberFormat="1" applyFont="1" applyFill="1" applyBorder="1" applyAlignment="1" applyProtection="1">
      <alignment vertical="center" wrapText="1"/>
      <protection locked="0"/>
    </xf>
    <xf numFmtId="173" fontId="9" fillId="2" borderId="3" xfId="0" applyNumberFormat="1" applyFont="1" applyFill="1" applyBorder="1" applyAlignment="1">
      <alignment vertical="center" wrapText="1"/>
    </xf>
    <xf numFmtId="173" fontId="6" fillId="0" borderId="7" xfId="0" applyNumberFormat="1" applyFont="1" applyFill="1" applyBorder="1" applyAlignment="1">
      <alignment vertical="center" wrapText="1"/>
    </xf>
    <xf numFmtId="0" fontId="6" fillId="0" borderId="1" xfId="0" applyFont="1" applyBorder="1" applyAlignment="1">
      <alignment vertical="center"/>
    </xf>
    <xf numFmtId="0" fontId="19" fillId="0" borderId="1" xfId="0" applyFont="1" applyBorder="1" applyAlignment="1">
      <alignment horizontal="left" vertical="center" wrapText="1" readingOrder="1"/>
    </xf>
    <xf numFmtId="0" fontId="19" fillId="0" borderId="1" xfId="0" applyFont="1" applyBorder="1" applyAlignment="1">
      <alignment horizontal="center" vertical="center" wrapText="1" readingOrder="1"/>
    </xf>
    <xf numFmtId="172" fontId="9" fillId="0" borderId="1" xfId="0" applyNumberFormat="1" applyFont="1" applyFill="1" applyBorder="1" applyAlignment="1">
      <alignment vertical="center"/>
    </xf>
    <xf numFmtId="0" fontId="6" fillId="0" borderId="7" xfId="0" applyFont="1" applyBorder="1" applyAlignment="1">
      <alignment vertical="center"/>
    </xf>
    <xf numFmtId="0" fontId="19" fillId="0" borderId="7" xfId="0" applyFont="1" applyBorder="1" applyAlignment="1">
      <alignment horizontal="left" vertical="center" wrapText="1" readingOrder="1"/>
    </xf>
    <xf numFmtId="0" fontId="19" fillId="0" borderId="7" xfId="0" applyFont="1" applyBorder="1" applyAlignment="1">
      <alignment horizontal="center" vertical="center" wrapText="1" readingOrder="1"/>
    </xf>
    <xf numFmtId="172" fontId="9" fillId="0" borderId="7" xfId="0" applyNumberFormat="1" applyFont="1" applyFill="1" applyBorder="1" applyAlignment="1">
      <alignment vertical="center"/>
    </xf>
    <xf numFmtId="175" fontId="6" fillId="0" borderId="7" xfId="0" applyNumberFormat="1" applyFont="1" applyFill="1" applyBorder="1" applyAlignment="1">
      <alignment vertical="center" wrapText="1"/>
    </xf>
    <xf numFmtId="0" fontId="0" fillId="0" borderId="19" xfId="0" applyBorder="1" applyAlignment="1">
      <alignment wrapText="1"/>
    </xf>
    <xf numFmtId="176" fontId="22" fillId="0" borderId="0" xfId="0" applyNumberFormat="1" applyFont="1" applyBorder="1" applyAlignment="1">
      <alignment horizontal="right" vertical="center" wrapText="1"/>
    </xf>
    <xf numFmtId="177" fontId="22" fillId="0" borderId="0" xfId="0" applyNumberFormat="1" applyFont="1" applyFill="1" applyBorder="1" applyAlignment="1">
      <alignment horizontal="right" vertical="center" wrapText="1"/>
    </xf>
    <xf numFmtId="0" fontId="0" fillId="0" borderId="20" xfId="0" applyBorder="1" applyAlignment="1">
      <alignment wrapText="1"/>
    </xf>
    <xf numFmtId="0" fontId="0" fillId="0" borderId="0" xfId="0" applyAlignment="1">
      <alignment wrapText="1"/>
    </xf>
    <xf numFmtId="0" fontId="6" fillId="5" borderId="3" xfId="0" applyFont="1" applyFill="1" applyBorder="1" applyAlignment="1">
      <alignment vertical="center" wrapText="1"/>
    </xf>
    <xf numFmtId="3" fontId="6" fillId="5" borderId="3" xfId="0" applyNumberFormat="1" applyFont="1" applyFill="1" applyBorder="1" applyAlignment="1">
      <alignment horizontal="center" vertical="center" wrapText="1"/>
    </xf>
    <xf numFmtId="0" fontId="6" fillId="5" borderId="28" xfId="0" applyFont="1" applyFill="1" applyBorder="1" applyAlignment="1">
      <alignment vertical="center" wrapText="1"/>
    </xf>
    <xf numFmtId="0" fontId="6" fillId="5" borderId="10" xfId="0" applyFont="1" applyFill="1" applyBorder="1" applyAlignment="1">
      <alignment wrapText="1"/>
    </xf>
    <xf numFmtId="170" fontId="5" fillId="5" borderId="1" xfId="0" quotePrefix="1" applyNumberFormat="1" applyFont="1" applyFill="1" applyBorder="1" applyAlignment="1" applyProtection="1">
      <alignment horizontal="center" vertical="center" wrapText="1" shrinkToFit="1"/>
      <protection locked="0"/>
    </xf>
    <xf numFmtId="0" fontId="19" fillId="5" borderId="21" xfId="0" applyFont="1" applyFill="1" applyBorder="1" applyAlignment="1">
      <alignment horizontal="left" vertical="center" wrapText="1"/>
    </xf>
    <xf numFmtId="0" fontId="19" fillId="5" borderId="21" xfId="0" applyFont="1" applyFill="1" applyBorder="1" applyAlignment="1">
      <alignment horizontal="center" vertical="center" wrapText="1"/>
    </xf>
    <xf numFmtId="3" fontId="5" fillId="5" borderId="1" xfId="1" applyNumberFormat="1" applyFont="1" applyFill="1" applyBorder="1" applyAlignment="1" applyProtection="1">
      <alignment horizontal="center" vertical="center" wrapText="1"/>
      <protection locked="0"/>
    </xf>
    <xf numFmtId="175" fontId="6" fillId="5" borderId="1" xfId="0" applyNumberFormat="1" applyFont="1" applyFill="1" applyBorder="1" applyAlignment="1">
      <alignment vertical="center" wrapText="1"/>
    </xf>
    <xf numFmtId="172" fontId="6" fillId="5" borderId="1" xfId="0" applyNumberFormat="1" applyFont="1" applyFill="1" applyBorder="1" applyAlignment="1">
      <alignment vertical="center" wrapText="1"/>
    </xf>
    <xf numFmtId="172" fontId="9" fillId="5" borderId="11" xfId="0" applyNumberFormat="1" applyFont="1" applyFill="1" applyBorder="1" applyAlignment="1">
      <alignment vertical="center" wrapText="1"/>
    </xf>
    <xf numFmtId="3" fontId="6" fillId="5" borderId="1" xfId="1" applyNumberFormat="1" applyFont="1" applyFill="1" applyBorder="1" applyAlignment="1" applyProtection="1">
      <alignment horizontal="center" vertical="center" wrapText="1"/>
      <protection locked="0"/>
    </xf>
    <xf numFmtId="0" fontId="6" fillId="5" borderId="8" xfId="0" applyFont="1" applyFill="1" applyBorder="1" applyAlignment="1">
      <alignment wrapText="1"/>
    </xf>
    <xf numFmtId="0" fontId="19" fillId="5" borderId="22" xfId="0" applyFont="1" applyFill="1" applyBorder="1" applyAlignment="1">
      <alignment horizontal="center" vertical="center" wrapText="1"/>
    </xf>
    <xf numFmtId="172" fontId="6" fillId="5" borderId="3" xfId="0" applyNumberFormat="1" applyFont="1" applyFill="1" applyBorder="1" applyAlignment="1">
      <alignment vertical="center" wrapText="1"/>
    </xf>
    <xf numFmtId="169" fontId="5" fillId="5" borderId="3" xfId="0" quotePrefix="1" applyNumberFormat="1" applyFont="1" applyFill="1" applyBorder="1" applyAlignment="1" applyProtection="1">
      <alignment horizontal="center" vertical="center" wrapText="1" shrinkToFit="1"/>
      <protection locked="0"/>
    </xf>
    <xf numFmtId="172" fontId="6" fillId="5" borderId="11" xfId="0" applyNumberFormat="1" applyFont="1" applyFill="1" applyBorder="1" applyAlignment="1">
      <alignment vertical="center" wrapText="1"/>
    </xf>
    <xf numFmtId="0" fontId="0" fillId="0" borderId="0" xfId="0" applyBorder="1"/>
    <xf numFmtId="0" fontId="10" fillId="0" borderId="33" xfId="0" applyFont="1" applyBorder="1" applyAlignment="1">
      <alignment horizontal="center"/>
    </xf>
    <xf numFmtId="0" fontId="10" fillId="0" borderId="34" xfId="0" applyFont="1" applyBorder="1" applyAlignment="1">
      <alignment horizontal="center"/>
    </xf>
    <xf numFmtId="0" fontId="10" fillId="0" borderId="35" xfId="0" applyFont="1" applyBorder="1" applyAlignment="1">
      <alignment horizontal="center"/>
    </xf>
    <xf numFmtId="0" fontId="18" fillId="9" borderId="17" xfId="0" applyFont="1" applyFill="1" applyBorder="1" applyAlignment="1">
      <alignment horizontal="right" vertical="center"/>
    </xf>
    <xf numFmtId="0" fontId="18" fillId="9" borderId="2" xfId="0" applyFont="1" applyFill="1" applyBorder="1" applyAlignment="1">
      <alignment horizontal="right" vertical="center"/>
    </xf>
    <xf numFmtId="0" fontId="18" fillId="9" borderId="18" xfId="0" applyFont="1" applyFill="1" applyBorder="1" applyAlignment="1">
      <alignment horizontal="right" vertical="center"/>
    </xf>
    <xf numFmtId="0" fontId="17" fillId="0" borderId="0" xfId="0" applyFont="1" applyFill="1" applyBorder="1" applyAlignment="1">
      <alignment horizontal="center" vertical="center"/>
    </xf>
    <xf numFmtId="0" fontId="30" fillId="0" borderId="0" xfId="0" applyFont="1" applyBorder="1" applyAlignment="1">
      <alignment horizontal="center" vertical="center"/>
    </xf>
    <xf numFmtId="0" fontId="26" fillId="0" borderId="15" xfId="7" applyFont="1" applyBorder="1" applyAlignment="1" applyProtection="1">
      <alignment horizontal="left" vertical="top"/>
      <protection hidden="1"/>
    </xf>
    <xf numFmtId="0" fontId="26" fillId="0" borderId="16" xfId="7" applyFont="1" applyBorder="1" applyAlignment="1" applyProtection="1">
      <alignment horizontal="left" vertical="top"/>
      <protection hidden="1"/>
    </xf>
    <xf numFmtId="0" fontId="22" fillId="0" borderId="3" xfId="0" applyFont="1" applyBorder="1" applyAlignment="1" applyProtection="1">
      <alignment horizontal="left" vertical="center"/>
      <protection hidden="1"/>
    </xf>
    <xf numFmtId="0" fontId="22" fillId="0" borderId="1" xfId="0" applyFont="1" applyBorder="1" applyAlignment="1" applyProtection="1">
      <alignment horizontal="left" vertical="center"/>
      <protection hidden="1"/>
    </xf>
    <xf numFmtId="0" fontId="22" fillId="0" borderId="3" xfId="0" applyFont="1" applyBorder="1" applyAlignment="1" applyProtection="1">
      <alignment horizontal="left" vertical="center" wrapText="1"/>
      <protection hidden="1"/>
    </xf>
    <xf numFmtId="0" fontId="22" fillId="0" borderId="9" xfId="0" applyFont="1" applyBorder="1" applyAlignment="1" applyProtection="1">
      <alignment horizontal="left" vertical="center" wrapText="1"/>
      <protection hidden="1"/>
    </xf>
    <xf numFmtId="0" fontId="22" fillId="0" borderId="11" xfId="0" applyFont="1" applyBorder="1" applyAlignment="1" applyProtection="1">
      <alignment horizontal="left" vertical="center"/>
      <protection hidden="1"/>
    </xf>
    <xf numFmtId="0" fontId="22" fillId="0" borderId="1" xfId="0" applyFont="1" applyBorder="1" applyAlignment="1" applyProtection="1">
      <alignment horizontal="left"/>
      <protection hidden="1"/>
    </xf>
    <xf numFmtId="0" fontId="22" fillId="0" borderId="11" xfId="0" applyFont="1" applyBorder="1" applyAlignment="1" applyProtection="1">
      <alignment horizontal="left"/>
      <protection hidden="1"/>
    </xf>
    <xf numFmtId="0" fontId="22" fillId="12" borderId="4" xfId="0" applyFont="1" applyFill="1" applyBorder="1" applyAlignment="1" applyProtection="1">
      <alignment horizontal="left" vertical="center" wrapText="1"/>
      <protection hidden="1"/>
    </xf>
    <xf numFmtId="0" fontId="22" fillId="12" borderId="5" xfId="0" applyFont="1" applyFill="1" applyBorder="1" applyAlignment="1" applyProtection="1">
      <alignment horizontal="left" vertical="center" wrapText="1"/>
      <protection hidden="1"/>
    </xf>
    <xf numFmtId="0" fontId="22" fillId="0" borderId="8" xfId="0" applyFont="1" applyBorder="1" applyAlignment="1" applyProtection="1">
      <alignment horizontal="left" vertical="center"/>
      <protection hidden="1"/>
    </xf>
    <xf numFmtId="0" fontId="22" fillId="0" borderId="10" xfId="0" applyFont="1" applyBorder="1" applyAlignment="1" applyProtection="1">
      <alignment horizontal="left" vertical="center" wrapText="1"/>
      <protection hidden="1"/>
    </xf>
    <xf numFmtId="0" fontId="22" fillId="0" borderId="1" xfId="0" applyFont="1" applyBorder="1" applyAlignment="1" applyProtection="1">
      <alignment horizontal="left" vertical="center" wrapText="1"/>
      <protection hidden="1"/>
    </xf>
    <xf numFmtId="0" fontId="24" fillId="0" borderId="3" xfId="0" applyFont="1" applyBorder="1" applyAlignment="1">
      <alignment horizontal="left" vertical="center"/>
    </xf>
    <xf numFmtId="0" fontId="22" fillId="0" borderId="10" xfId="0" applyFont="1" applyBorder="1" applyAlignment="1" applyProtection="1">
      <alignment horizontal="left" vertical="center"/>
      <protection hidden="1"/>
    </xf>
    <xf numFmtId="0" fontId="24" fillId="0" borderId="1" xfId="0" applyFont="1" applyBorder="1" applyAlignment="1">
      <alignment horizontal="left" vertical="center"/>
    </xf>
    <xf numFmtId="0" fontId="27" fillId="0" borderId="1" xfId="0" applyFont="1" applyBorder="1" applyAlignment="1">
      <alignment horizontal="left" vertical="center"/>
    </xf>
    <xf numFmtId="0" fontId="27" fillId="0" borderId="15" xfId="0" applyFont="1" applyBorder="1" applyAlignment="1">
      <alignment horizontal="left" vertical="center"/>
    </xf>
    <xf numFmtId="0" fontId="22" fillId="0" borderId="14" xfId="0" applyFont="1" applyBorder="1" applyAlignment="1" applyProtection="1">
      <alignment horizontal="left" vertical="center"/>
      <protection hidden="1"/>
    </xf>
    <xf numFmtId="0" fontId="22" fillId="0" borderId="15" xfId="0" applyFont="1" applyBorder="1" applyAlignment="1" applyProtection="1">
      <alignment horizontal="left" vertical="center"/>
      <protection hidden="1"/>
    </xf>
    <xf numFmtId="0" fontId="22" fillId="0" borderId="1" xfId="0" applyFont="1" applyFill="1" applyBorder="1" applyAlignment="1" applyProtection="1">
      <alignment horizontal="left" vertical="center"/>
      <protection hidden="1"/>
    </xf>
    <xf numFmtId="0" fontId="22" fillId="0" borderId="15" xfId="0" applyFont="1" applyFill="1" applyBorder="1" applyAlignment="1" applyProtection="1">
      <alignment horizontal="left" vertical="center"/>
      <protection hidden="1"/>
    </xf>
    <xf numFmtId="0" fontId="23" fillId="12" borderId="5" xfId="0" applyFont="1" applyFill="1" applyBorder="1" applyAlignment="1">
      <alignment horizontal="left" vertical="center" wrapText="1"/>
    </xf>
    <xf numFmtId="0" fontId="23" fillId="12" borderId="6" xfId="0" applyFont="1" applyFill="1" applyBorder="1" applyAlignment="1">
      <alignment horizontal="left" vertical="center" wrapText="1"/>
    </xf>
    <xf numFmtId="0" fontId="22" fillId="0" borderId="8" xfId="0" applyFont="1" applyBorder="1" applyAlignment="1" applyProtection="1">
      <alignment horizontal="left" vertical="center" wrapText="1"/>
      <protection hidden="1"/>
    </xf>
    <xf numFmtId="0" fontId="24" fillId="0" borderId="3" xfId="0" applyFont="1" applyBorder="1" applyAlignment="1">
      <alignment horizontal="left" vertical="center" wrapText="1"/>
    </xf>
    <xf numFmtId="0" fontId="18" fillId="9" borderId="17" xfId="0" applyFont="1" applyFill="1" applyBorder="1" applyAlignment="1">
      <alignment horizontal="right" vertical="center" wrapText="1"/>
    </xf>
    <xf numFmtId="0" fontId="18" fillId="9" borderId="2" xfId="0" applyFont="1" applyFill="1" applyBorder="1" applyAlignment="1">
      <alignment horizontal="right" vertical="center" wrapText="1"/>
    </xf>
    <xf numFmtId="0" fontId="18" fillId="9" borderId="18" xfId="0" applyFont="1" applyFill="1" applyBorder="1" applyAlignment="1">
      <alignment horizontal="right" vertical="center" wrapText="1"/>
    </xf>
    <xf numFmtId="0" fontId="10" fillId="0" borderId="33" xfId="0" applyFont="1" applyBorder="1" applyAlignment="1">
      <alignment horizontal="center" wrapText="1"/>
    </xf>
    <xf numFmtId="0" fontId="10" fillId="0" borderId="34" xfId="0" applyFont="1" applyBorder="1" applyAlignment="1">
      <alignment horizontal="center" wrapText="1"/>
    </xf>
    <xf numFmtId="0" fontId="10" fillId="0" borderId="35" xfId="0" applyFont="1" applyBorder="1" applyAlignment="1">
      <alignment horizontal="center" wrapText="1"/>
    </xf>
    <xf numFmtId="0" fontId="24" fillId="0" borderId="1" xfId="0" applyFont="1" applyBorder="1" applyAlignment="1">
      <alignment horizontal="left" vertical="center" wrapText="1"/>
    </xf>
    <xf numFmtId="0" fontId="22" fillId="0" borderId="1" xfId="0" applyFont="1" applyBorder="1" applyAlignment="1" applyProtection="1">
      <alignment horizontal="left" wrapText="1"/>
      <protection hidden="1"/>
    </xf>
    <xf numFmtId="0" fontId="22" fillId="0" borderId="11" xfId="0" applyFont="1" applyBorder="1" applyAlignment="1" applyProtection="1">
      <alignment horizontal="left" wrapText="1"/>
      <protection hidden="1"/>
    </xf>
    <xf numFmtId="0" fontId="22" fillId="0" borderId="14" xfId="0" applyFont="1" applyBorder="1" applyAlignment="1" applyProtection="1">
      <alignment horizontal="left" vertical="center" wrapText="1"/>
      <protection hidden="1"/>
    </xf>
    <xf numFmtId="0" fontId="22" fillId="0" borderId="15" xfId="0" applyFont="1" applyBorder="1" applyAlignment="1" applyProtection="1">
      <alignment horizontal="left" vertical="center" wrapText="1"/>
      <protection hidden="1"/>
    </xf>
    <xf numFmtId="0" fontId="27" fillId="0" borderId="1" xfId="0" applyFont="1" applyBorder="1" applyAlignment="1">
      <alignment horizontal="left" vertical="center" wrapText="1"/>
    </xf>
    <xf numFmtId="0" fontId="27" fillId="0" borderId="15" xfId="0" applyFont="1" applyBorder="1" applyAlignment="1">
      <alignment horizontal="left" vertical="center" wrapText="1"/>
    </xf>
    <xf numFmtId="0" fontId="22" fillId="0" borderId="1" xfId="0" applyFont="1" applyFill="1" applyBorder="1" applyAlignment="1" applyProtection="1">
      <alignment horizontal="left" vertical="center" wrapText="1"/>
      <protection hidden="1"/>
    </xf>
    <xf numFmtId="0" fontId="22" fillId="0" borderId="15" xfId="0" applyFont="1" applyFill="1" applyBorder="1" applyAlignment="1" applyProtection="1">
      <alignment horizontal="left" vertical="center" wrapText="1"/>
      <protection hidden="1"/>
    </xf>
    <xf numFmtId="0" fontId="26" fillId="0" borderId="15" xfId="7" applyFont="1" applyBorder="1" applyAlignment="1" applyProtection="1">
      <alignment horizontal="left" vertical="top" wrapText="1"/>
      <protection hidden="1"/>
    </xf>
    <xf numFmtId="0" fontId="26" fillId="0" borderId="16" xfId="7" applyFont="1" applyBorder="1" applyAlignment="1" applyProtection="1">
      <alignment horizontal="left" vertical="top" wrapText="1"/>
      <protection hidden="1"/>
    </xf>
    <xf numFmtId="0" fontId="22" fillId="0" borderId="11" xfId="0" applyFont="1" applyBorder="1" applyAlignment="1" applyProtection="1">
      <alignment horizontal="left" vertical="center" wrapText="1"/>
      <protection hidden="1"/>
    </xf>
    <xf numFmtId="0" fontId="28" fillId="0" borderId="0" xfId="0" applyFont="1" applyAlignment="1">
      <alignment horizontal="center" vertical="center"/>
    </xf>
    <xf numFmtId="0" fontId="28" fillId="0" borderId="20" xfId="0" applyFont="1" applyBorder="1" applyAlignment="1">
      <alignment horizontal="center" vertical="center"/>
    </xf>
    <xf numFmtId="0" fontId="3" fillId="10" borderId="44" xfId="0" applyFont="1" applyFill="1" applyBorder="1" applyAlignment="1" applyProtection="1">
      <alignment horizontal="right" vertical="center"/>
      <protection locked="0"/>
    </xf>
    <xf numFmtId="0" fontId="3" fillId="10" borderId="45" xfId="0" applyFont="1" applyFill="1" applyBorder="1" applyAlignment="1" applyProtection="1">
      <alignment horizontal="right" vertical="center"/>
      <protection locked="0"/>
    </xf>
    <xf numFmtId="0" fontId="3" fillId="10" borderId="46" xfId="0" applyFont="1" applyFill="1" applyBorder="1" applyAlignment="1" applyProtection="1">
      <alignment horizontal="right" vertical="center"/>
      <protection locked="0"/>
    </xf>
    <xf numFmtId="0" fontId="13" fillId="11" borderId="17" xfId="0" applyFont="1" applyFill="1" applyBorder="1" applyAlignment="1" applyProtection="1">
      <alignment horizontal="right" vertical="center"/>
      <protection locked="0"/>
    </xf>
    <xf numFmtId="0" fontId="13" fillId="11" borderId="2" xfId="0" applyFont="1" applyFill="1" applyBorder="1" applyAlignment="1" applyProtection="1">
      <alignment horizontal="right" vertical="center"/>
      <protection locked="0"/>
    </xf>
    <xf numFmtId="0" fontId="13" fillId="11" borderId="18" xfId="0" applyFont="1" applyFill="1" applyBorder="1" applyAlignment="1" applyProtection="1">
      <alignment horizontal="right" vertical="center"/>
      <protection locked="0"/>
    </xf>
    <xf numFmtId="49" fontId="3" fillId="10" borderId="38" xfId="0" applyNumberFormat="1" applyFont="1" applyFill="1" applyBorder="1" applyAlignment="1" applyProtection="1">
      <alignment horizontal="right" vertical="center"/>
      <protection locked="0"/>
    </xf>
    <xf numFmtId="49" fontId="3" fillId="10" borderId="39" xfId="0" applyNumberFormat="1" applyFont="1" applyFill="1" applyBorder="1" applyAlignment="1" applyProtection="1">
      <alignment horizontal="right" vertical="center"/>
      <protection locked="0"/>
    </xf>
    <xf numFmtId="49" fontId="3" fillId="10" borderId="40" xfId="0" applyNumberFormat="1" applyFont="1" applyFill="1" applyBorder="1" applyAlignment="1" applyProtection="1">
      <alignment horizontal="right" vertical="center"/>
      <protection locked="0"/>
    </xf>
    <xf numFmtId="49" fontId="3" fillId="10" borderId="43" xfId="0" applyNumberFormat="1" applyFont="1" applyFill="1" applyBorder="1" applyAlignment="1" applyProtection="1">
      <alignment horizontal="right" vertical="center"/>
      <protection locked="0"/>
    </xf>
    <xf numFmtId="49" fontId="3" fillId="10" borderId="36" xfId="0" applyNumberFormat="1" applyFont="1" applyFill="1" applyBorder="1" applyAlignment="1" applyProtection="1">
      <alignment horizontal="right" vertical="center"/>
      <protection locked="0"/>
    </xf>
    <xf numFmtId="49" fontId="3" fillId="10" borderId="37" xfId="0" applyNumberFormat="1" applyFont="1" applyFill="1" applyBorder="1" applyAlignment="1" applyProtection="1">
      <alignment horizontal="right" vertical="center"/>
      <protection locked="0"/>
    </xf>
    <xf numFmtId="0" fontId="3" fillId="10" borderId="43" xfId="0" applyFont="1" applyFill="1" applyBorder="1" applyAlignment="1" applyProtection="1">
      <alignment horizontal="right" vertical="center"/>
      <protection locked="0"/>
    </xf>
    <xf numFmtId="0" fontId="3" fillId="10" borderId="36" xfId="0" applyFont="1" applyFill="1" applyBorder="1" applyAlignment="1" applyProtection="1">
      <alignment horizontal="right" vertical="center"/>
      <protection locked="0"/>
    </xf>
    <xf numFmtId="0" fontId="3" fillId="10" borderId="37" xfId="0" applyFont="1" applyFill="1" applyBorder="1" applyAlignment="1" applyProtection="1">
      <alignment horizontal="right" vertical="center"/>
      <protection locked="0"/>
    </xf>
  </cellXfs>
  <cellStyles count="8">
    <cellStyle name="Comma [0] 2" xfId="4"/>
    <cellStyle name="Hipervínculo" xfId="7" builtinId="8"/>
    <cellStyle name="Millares" xfId="1" builtinId="3"/>
    <cellStyle name="Moneda" xfId="2" builtinId="4"/>
    <cellStyle name="Normal" xfId="0" builtinId="0"/>
    <cellStyle name="Normal 2 2" xfId="5"/>
    <cellStyle name="Normal 3" xfId="3"/>
    <cellStyle name="Porcentaje" xfId="6"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6</xdr:col>
      <xdr:colOff>223273</xdr:colOff>
      <xdr:row>0</xdr:row>
      <xdr:rowOff>202299</xdr:rowOff>
    </xdr:from>
    <xdr:to>
      <xdr:col>7</xdr:col>
      <xdr:colOff>971550</xdr:colOff>
      <xdr:row>2</xdr:row>
      <xdr:rowOff>276224</xdr:rowOff>
    </xdr:to>
    <xdr:sp macro="" textlink="">
      <xdr:nvSpPr>
        <xdr:cNvPr id="4" name="CuadroTexto 3"/>
        <xdr:cNvSpPr txBox="1"/>
      </xdr:nvSpPr>
      <xdr:spPr>
        <a:xfrm>
          <a:off x="6843148" y="202299"/>
          <a:ext cx="1796027" cy="912125"/>
        </a:xfrm>
        <a:prstGeom prst="rect">
          <a:avLst/>
        </a:prstGeom>
        <a:solidFill>
          <a:schemeClr val="lt1"/>
        </a:solidFill>
        <a:ln w="15875" cmpd="sng">
          <a:solidFill>
            <a:schemeClr val="lt1">
              <a:shade val="50000"/>
            </a:schemeClr>
          </a:solidFill>
          <a:prstDash val="lg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200">
              <a:latin typeface="Arial Narrow" panose="020B0606020202030204" pitchFamily="34" charset="0"/>
            </a:rPr>
            <a:t>LOG</a:t>
          </a:r>
          <a:r>
            <a:rPr lang="es-CO" sz="1200" baseline="0">
              <a:latin typeface="Arial Narrow" panose="020B0606020202030204" pitchFamily="34" charset="0"/>
            </a:rPr>
            <a:t>O DE </a:t>
          </a:r>
        </a:p>
        <a:p>
          <a:pPr algn="ctr"/>
          <a:r>
            <a:rPr lang="es-CO" sz="1200" baseline="0">
              <a:latin typeface="Arial Narrow" panose="020B0606020202030204" pitchFamily="34" charset="0"/>
            </a:rPr>
            <a:t>LA EMPRESA</a:t>
          </a:r>
          <a:endParaRPr lang="es-CO" sz="1200">
            <a:latin typeface="Arial Narrow" panose="020B060602020203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32773</xdr:colOff>
      <xdr:row>0</xdr:row>
      <xdr:rowOff>173724</xdr:rowOff>
    </xdr:from>
    <xdr:to>
      <xdr:col>7</xdr:col>
      <xdr:colOff>781050</xdr:colOff>
      <xdr:row>2</xdr:row>
      <xdr:rowOff>247649</xdr:rowOff>
    </xdr:to>
    <xdr:sp macro="" textlink="">
      <xdr:nvSpPr>
        <xdr:cNvPr id="3" name="CuadroTexto 2"/>
        <xdr:cNvSpPr txBox="1"/>
      </xdr:nvSpPr>
      <xdr:spPr>
        <a:xfrm>
          <a:off x="6614548" y="173724"/>
          <a:ext cx="1796027" cy="912125"/>
        </a:xfrm>
        <a:prstGeom prst="rect">
          <a:avLst/>
        </a:prstGeom>
        <a:solidFill>
          <a:schemeClr val="lt1"/>
        </a:solidFill>
        <a:ln w="15875" cmpd="sng">
          <a:solidFill>
            <a:schemeClr val="lt1">
              <a:shade val="50000"/>
            </a:schemeClr>
          </a:solidFill>
          <a:prstDash val="lg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200">
              <a:latin typeface="Arial Narrow" panose="020B0606020202030204" pitchFamily="34" charset="0"/>
            </a:rPr>
            <a:t>LOG</a:t>
          </a:r>
          <a:r>
            <a:rPr lang="es-CO" sz="1200" baseline="0">
              <a:latin typeface="Arial Narrow" panose="020B0606020202030204" pitchFamily="34" charset="0"/>
            </a:rPr>
            <a:t>O DE </a:t>
          </a:r>
        </a:p>
        <a:p>
          <a:pPr algn="ctr"/>
          <a:r>
            <a:rPr lang="es-CO" sz="1200" baseline="0">
              <a:latin typeface="Arial Narrow" panose="020B0606020202030204" pitchFamily="34" charset="0"/>
            </a:rPr>
            <a:t>LA EMPRESA</a:t>
          </a:r>
          <a:endParaRPr lang="es-CO" sz="1200">
            <a:latin typeface="Arial Narrow" panose="020B060602020203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32773</xdr:colOff>
      <xdr:row>0</xdr:row>
      <xdr:rowOff>173724</xdr:rowOff>
    </xdr:from>
    <xdr:to>
      <xdr:col>7</xdr:col>
      <xdr:colOff>781050</xdr:colOff>
      <xdr:row>2</xdr:row>
      <xdr:rowOff>247649</xdr:rowOff>
    </xdr:to>
    <xdr:sp macro="" textlink="">
      <xdr:nvSpPr>
        <xdr:cNvPr id="5" name="CuadroTexto 4"/>
        <xdr:cNvSpPr txBox="1"/>
      </xdr:nvSpPr>
      <xdr:spPr>
        <a:xfrm>
          <a:off x="6652648" y="173724"/>
          <a:ext cx="1796027" cy="569225"/>
        </a:xfrm>
        <a:prstGeom prst="rect">
          <a:avLst/>
        </a:prstGeom>
        <a:solidFill>
          <a:schemeClr val="lt1"/>
        </a:solidFill>
        <a:ln w="15875" cmpd="sng">
          <a:solidFill>
            <a:schemeClr val="lt1">
              <a:shade val="50000"/>
            </a:schemeClr>
          </a:solidFill>
          <a:prstDash val="lg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200">
              <a:latin typeface="Arial Narrow" panose="020B0606020202030204" pitchFamily="34" charset="0"/>
            </a:rPr>
            <a:t>LOG</a:t>
          </a:r>
          <a:r>
            <a:rPr lang="es-CO" sz="1200" baseline="0">
              <a:latin typeface="Arial Narrow" panose="020B0606020202030204" pitchFamily="34" charset="0"/>
            </a:rPr>
            <a:t>O DE </a:t>
          </a:r>
        </a:p>
        <a:p>
          <a:pPr algn="ctr"/>
          <a:r>
            <a:rPr lang="es-CO" sz="1200" baseline="0">
              <a:latin typeface="Arial Narrow" panose="020B0606020202030204" pitchFamily="34" charset="0"/>
            </a:rPr>
            <a:t>LA EMPRESA</a:t>
          </a:r>
          <a:endParaRPr lang="es-CO" sz="1200">
            <a:latin typeface="Arial Narrow" panose="020B060602020203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514350</xdr:colOff>
      <xdr:row>0</xdr:row>
      <xdr:rowOff>49899</xdr:rowOff>
    </xdr:from>
    <xdr:to>
      <xdr:col>7</xdr:col>
      <xdr:colOff>876300</xdr:colOff>
      <xdr:row>2</xdr:row>
      <xdr:rowOff>123824</xdr:rowOff>
    </xdr:to>
    <xdr:sp macro="" textlink="">
      <xdr:nvSpPr>
        <xdr:cNvPr id="3" name="CuadroTexto 2"/>
        <xdr:cNvSpPr txBox="1"/>
      </xdr:nvSpPr>
      <xdr:spPr>
        <a:xfrm>
          <a:off x="6086475" y="49899"/>
          <a:ext cx="1638300" cy="569225"/>
        </a:xfrm>
        <a:prstGeom prst="rect">
          <a:avLst/>
        </a:prstGeom>
        <a:solidFill>
          <a:schemeClr val="lt1"/>
        </a:solidFill>
        <a:ln w="15875" cmpd="sng">
          <a:solidFill>
            <a:schemeClr val="lt1">
              <a:shade val="50000"/>
            </a:schemeClr>
          </a:solidFill>
          <a:prstDash val="lg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200">
              <a:latin typeface="Arial Narrow" panose="020B0606020202030204" pitchFamily="34" charset="0"/>
            </a:rPr>
            <a:t>LOG</a:t>
          </a:r>
          <a:r>
            <a:rPr lang="es-CO" sz="1200" baseline="0">
              <a:latin typeface="Arial Narrow" panose="020B0606020202030204" pitchFamily="34" charset="0"/>
            </a:rPr>
            <a:t>O DE </a:t>
          </a:r>
        </a:p>
        <a:p>
          <a:pPr algn="ctr"/>
          <a:r>
            <a:rPr lang="es-CO" sz="1200" baseline="0">
              <a:latin typeface="Arial Narrow" panose="020B0606020202030204" pitchFamily="34" charset="0"/>
            </a:rPr>
            <a:t>LA EMPRESA</a:t>
          </a:r>
          <a:endParaRPr lang="es-CO" sz="1200">
            <a:latin typeface="Arial Narrow" panose="020B0606020202030204" pitchFamily="34" charset="0"/>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ofplanfisica_pal@unal.edu.co"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ofplanfisica_pal@unal.edu.co"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mailto:ofplanfisica_pal@unal.edu.co"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mailto:ofplanfisica_pal@unal.edu.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52"/>
  <sheetViews>
    <sheetView view="pageBreakPreview" topLeftCell="A442" zoomScaleNormal="100" zoomScaleSheetLayoutView="100" workbookViewId="0">
      <selection activeCell="C49" sqref="C49"/>
    </sheetView>
  </sheetViews>
  <sheetFormatPr baseColWidth="10" defaultRowHeight="15" x14ac:dyDescent="0.25"/>
  <cols>
    <col min="1" max="1" width="6.7109375" customWidth="1"/>
    <col min="2" max="2" width="6.7109375" style="3" customWidth="1"/>
    <col min="3" max="3" width="54.7109375" style="2" customWidth="1"/>
    <col min="4" max="4" width="6.7109375" style="1" customWidth="1"/>
    <col min="5" max="5" width="8.7109375" style="145" customWidth="1"/>
    <col min="6" max="6" width="15.7109375" style="4" customWidth="1"/>
    <col min="7" max="7" width="15.7109375" customWidth="1"/>
    <col min="8" max="8" width="16.7109375" customWidth="1"/>
  </cols>
  <sheetData>
    <row r="1" spans="1:8" ht="33" customHeight="1" x14ac:dyDescent="0.25">
      <c r="A1" s="290" t="s">
        <v>968</v>
      </c>
      <c r="B1" s="290"/>
      <c r="C1" s="290"/>
      <c r="D1" s="290"/>
      <c r="E1" s="290"/>
      <c r="F1" s="290"/>
      <c r="G1" s="290"/>
      <c r="H1" s="290"/>
    </row>
    <row r="2" spans="1:8" ht="33" customHeight="1" x14ac:dyDescent="0.25">
      <c r="A2" s="290" t="s">
        <v>733</v>
      </c>
      <c r="B2" s="290"/>
      <c r="C2" s="290"/>
      <c r="D2" s="290"/>
      <c r="E2" s="290"/>
      <c r="F2" s="290"/>
      <c r="G2" s="290"/>
      <c r="H2" s="290"/>
    </row>
    <row r="3" spans="1:8" ht="24" customHeight="1" x14ac:dyDescent="0.25">
      <c r="A3" s="290" t="s">
        <v>969</v>
      </c>
      <c r="B3" s="290"/>
      <c r="C3" s="290"/>
      <c r="D3" s="290"/>
      <c r="E3" s="290"/>
      <c r="F3" s="290"/>
      <c r="G3" s="290"/>
      <c r="H3" s="290"/>
    </row>
    <row r="4" spans="1:8" ht="20.100000000000001" customHeight="1" thickBot="1" x14ac:dyDescent="0.3">
      <c r="A4" s="282"/>
      <c r="B4" s="289"/>
      <c r="C4" s="289"/>
      <c r="D4" s="75"/>
      <c r="E4" s="117"/>
      <c r="F4" s="75"/>
      <c r="G4" s="75"/>
      <c r="H4" s="282"/>
    </row>
    <row r="5" spans="1:8" ht="40.5" customHeight="1" thickBot="1" x14ac:dyDescent="0.3">
      <c r="A5" s="300" t="s">
        <v>970</v>
      </c>
      <c r="B5" s="301"/>
      <c r="C5" s="314" t="s">
        <v>1341</v>
      </c>
      <c r="D5" s="314"/>
      <c r="E5" s="314"/>
      <c r="F5" s="314"/>
      <c r="G5" s="314"/>
      <c r="H5" s="315"/>
    </row>
    <row r="6" spans="1:8" ht="28.5" customHeight="1" x14ac:dyDescent="0.25">
      <c r="A6" s="302" t="s">
        <v>971</v>
      </c>
      <c r="B6" s="293"/>
      <c r="C6" s="305"/>
      <c r="D6" s="305"/>
      <c r="E6" s="293" t="s">
        <v>972</v>
      </c>
      <c r="F6" s="293"/>
      <c r="G6" s="295" t="s">
        <v>0</v>
      </c>
      <c r="H6" s="296"/>
    </row>
    <row r="7" spans="1:8" ht="20.100000000000001" customHeight="1" x14ac:dyDescent="0.25">
      <c r="A7" s="303" t="s">
        <v>973</v>
      </c>
      <c r="B7" s="304"/>
      <c r="C7" s="307"/>
      <c r="D7" s="307"/>
      <c r="E7" s="294" t="s">
        <v>974</v>
      </c>
      <c r="F7" s="294"/>
      <c r="G7" s="294" t="s">
        <v>975</v>
      </c>
      <c r="H7" s="297"/>
    </row>
    <row r="8" spans="1:8" ht="20.100000000000001" customHeight="1" x14ac:dyDescent="0.25">
      <c r="A8" s="306" t="s">
        <v>974</v>
      </c>
      <c r="B8" s="294"/>
      <c r="C8" s="307"/>
      <c r="D8" s="307"/>
      <c r="E8" s="294" t="s">
        <v>976</v>
      </c>
      <c r="F8" s="294"/>
      <c r="G8" s="298" t="s">
        <v>977</v>
      </c>
      <c r="H8" s="299"/>
    </row>
    <row r="9" spans="1:8" ht="20.100000000000001" customHeight="1" x14ac:dyDescent="0.25">
      <c r="A9" s="306" t="s">
        <v>976</v>
      </c>
      <c r="B9" s="294"/>
      <c r="C9" s="307"/>
      <c r="D9" s="307"/>
      <c r="E9" s="294" t="s">
        <v>978</v>
      </c>
      <c r="F9" s="294"/>
      <c r="G9" s="298" t="s">
        <v>979</v>
      </c>
      <c r="H9" s="299"/>
    </row>
    <row r="10" spans="1:8" ht="20.100000000000001" customHeight="1" x14ac:dyDescent="0.25">
      <c r="A10" s="306" t="s">
        <v>980</v>
      </c>
      <c r="B10" s="294"/>
      <c r="C10" s="307"/>
      <c r="D10" s="307"/>
      <c r="E10" s="294" t="s">
        <v>980</v>
      </c>
      <c r="F10" s="294"/>
      <c r="G10" s="298" t="s">
        <v>981</v>
      </c>
      <c r="H10" s="299"/>
    </row>
    <row r="11" spans="1:8" ht="20.100000000000001" customHeight="1" x14ac:dyDescent="0.25">
      <c r="A11" s="303" t="s">
        <v>985</v>
      </c>
      <c r="B11" s="294"/>
      <c r="C11" s="308"/>
      <c r="D11" s="308"/>
      <c r="E11" s="312" t="s">
        <v>982</v>
      </c>
      <c r="F11" s="312"/>
      <c r="G11" s="298" t="s">
        <v>983</v>
      </c>
      <c r="H11" s="299"/>
    </row>
    <row r="12" spans="1:8" ht="20.100000000000001" customHeight="1" thickBot="1" x14ac:dyDescent="0.3">
      <c r="A12" s="310"/>
      <c r="B12" s="311"/>
      <c r="C12" s="309"/>
      <c r="D12" s="309"/>
      <c r="E12" s="313"/>
      <c r="F12" s="313"/>
      <c r="G12" s="291" t="s">
        <v>984</v>
      </c>
      <c r="H12" s="292"/>
    </row>
    <row r="13" spans="1:8" ht="10.5" customHeight="1" thickBot="1" x14ac:dyDescent="0.3">
      <c r="A13" s="76"/>
      <c r="B13" s="215"/>
      <c r="C13" s="215"/>
      <c r="D13" s="215"/>
      <c r="E13" s="215"/>
      <c r="F13" s="215"/>
      <c r="G13" s="216"/>
      <c r="H13" s="77"/>
    </row>
    <row r="14" spans="1:8" ht="15.95" customHeight="1" thickBot="1" x14ac:dyDescent="0.3">
      <c r="A14" s="217" t="s">
        <v>276</v>
      </c>
      <c r="B14" s="218" t="s">
        <v>1</v>
      </c>
      <c r="C14" s="219" t="s">
        <v>2</v>
      </c>
      <c r="D14" s="219" t="s">
        <v>732</v>
      </c>
      <c r="E14" s="220" t="s">
        <v>731</v>
      </c>
      <c r="F14" s="219" t="s">
        <v>729</v>
      </c>
      <c r="G14" s="221" t="s">
        <v>730</v>
      </c>
      <c r="H14" s="222" t="s">
        <v>277</v>
      </c>
    </row>
    <row r="15" spans="1:8" ht="15.95" customHeight="1" thickBot="1" x14ac:dyDescent="0.3">
      <c r="A15" s="41">
        <v>1</v>
      </c>
      <c r="B15" s="42"/>
      <c r="C15" s="43" t="s">
        <v>7</v>
      </c>
      <c r="D15" s="44"/>
      <c r="E15" s="118"/>
      <c r="F15" s="44"/>
      <c r="G15" s="58"/>
      <c r="H15" s="58"/>
    </row>
    <row r="16" spans="1:8" ht="15.95" customHeight="1" x14ac:dyDescent="0.25">
      <c r="A16" s="172"/>
      <c r="B16" s="173">
        <v>1.1000000000000001</v>
      </c>
      <c r="C16" s="188" t="s">
        <v>8</v>
      </c>
      <c r="D16" s="188"/>
      <c r="E16" s="189"/>
      <c r="F16" s="177"/>
      <c r="G16" s="190"/>
      <c r="H16" s="179">
        <f>+G17+G18</f>
        <v>0</v>
      </c>
    </row>
    <row r="17" spans="1:8" ht="26.25" customHeight="1" x14ac:dyDescent="0.25">
      <c r="A17" s="78"/>
      <c r="B17" s="79" t="s">
        <v>3</v>
      </c>
      <c r="C17" s="80" t="s">
        <v>296</v>
      </c>
      <c r="D17" s="81" t="s">
        <v>291</v>
      </c>
      <c r="E17" s="119">
        <v>1</v>
      </c>
      <c r="F17" s="157">
        <v>0</v>
      </c>
      <c r="G17" s="83">
        <f>+F17*E17</f>
        <v>0</v>
      </c>
      <c r="H17" s="84"/>
    </row>
    <row r="18" spans="1:8" ht="26.25" customHeight="1" x14ac:dyDescent="0.25">
      <c r="A18" s="78"/>
      <c r="B18" s="79" t="s">
        <v>1359</v>
      </c>
      <c r="C18" s="80" t="s">
        <v>1360</v>
      </c>
      <c r="D18" s="81" t="s">
        <v>291</v>
      </c>
      <c r="E18" s="119">
        <v>1</v>
      </c>
      <c r="F18" s="157">
        <v>0</v>
      </c>
      <c r="G18" s="83">
        <f>+F18*E18</f>
        <v>0</v>
      </c>
      <c r="H18" s="84"/>
    </row>
    <row r="19" spans="1:8" ht="15.95" customHeight="1" x14ac:dyDescent="0.25">
      <c r="A19" s="180"/>
      <c r="B19" s="181">
        <v>1.2</v>
      </c>
      <c r="C19" s="191" t="s">
        <v>9</v>
      </c>
      <c r="D19" s="191"/>
      <c r="E19" s="192"/>
      <c r="F19" s="185"/>
      <c r="G19" s="186"/>
      <c r="H19" s="187">
        <f>+G20+G21</f>
        <v>0</v>
      </c>
    </row>
    <row r="20" spans="1:8" ht="77.25" customHeight="1" x14ac:dyDescent="0.25">
      <c r="A20" s="78"/>
      <c r="B20" s="79" t="s">
        <v>4</v>
      </c>
      <c r="C20" s="82" t="s">
        <v>1362</v>
      </c>
      <c r="D20" s="81" t="s">
        <v>295</v>
      </c>
      <c r="E20" s="119">
        <v>12</v>
      </c>
      <c r="F20" s="157">
        <v>0</v>
      </c>
      <c r="G20" s="83">
        <f>+F20*E20</f>
        <v>0</v>
      </c>
      <c r="H20" s="84"/>
    </row>
    <row r="21" spans="1:8" ht="42.75" customHeight="1" x14ac:dyDescent="0.25">
      <c r="A21" s="78"/>
      <c r="B21" s="79" t="s">
        <v>738</v>
      </c>
      <c r="C21" s="82" t="s">
        <v>1361</v>
      </c>
      <c r="D21" s="81" t="s">
        <v>295</v>
      </c>
      <c r="E21" s="119">
        <v>6</v>
      </c>
      <c r="F21" s="157">
        <v>0</v>
      </c>
      <c r="G21" s="83">
        <f>+F21*E21</f>
        <v>0</v>
      </c>
      <c r="H21" s="84"/>
    </row>
    <row r="22" spans="1:8" ht="15.95" customHeight="1" x14ac:dyDescent="0.25">
      <c r="A22" s="180"/>
      <c r="B22" s="181">
        <v>1.3</v>
      </c>
      <c r="C22" s="191" t="s">
        <v>10</v>
      </c>
      <c r="D22" s="193"/>
      <c r="E22" s="192"/>
      <c r="F22" s="194"/>
      <c r="G22" s="186"/>
      <c r="H22" s="187">
        <f>+G23+G24</f>
        <v>0</v>
      </c>
    </row>
    <row r="23" spans="1:8" ht="27" customHeight="1" x14ac:dyDescent="0.25">
      <c r="A23" s="78"/>
      <c r="B23" s="79" t="s">
        <v>5</v>
      </c>
      <c r="C23" s="112" t="s">
        <v>735</v>
      </c>
      <c r="D23" s="81" t="s">
        <v>292</v>
      </c>
      <c r="E23" s="119">
        <v>144</v>
      </c>
      <c r="F23" s="157">
        <v>0</v>
      </c>
      <c r="G23" s="83">
        <f t="shared" ref="G23:G90" si="0">ROUND(E23*F23,0)</f>
        <v>0</v>
      </c>
      <c r="H23" s="84"/>
    </row>
    <row r="24" spans="1:8" ht="15.95" customHeight="1" x14ac:dyDescent="0.25">
      <c r="A24" s="78"/>
      <c r="B24" s="79" t="s">
        <v>833</v>
      </c>
      <c r="C24" s="112" t="s">
        <v>297</v>
      </c>
      <c r="D24" s="81" t="s">
        <v>291</v>
      </c>
      <c r="E24" s="119">
        <v>1</v>
      </c>
      <c r="F24" s="157">
        <v>0</v>
      </c>
      <c r="G24" s="83">
        <f>+F24*E24</f>
        <v>0</v>
      </c>
      <c r="H24" s="84"/>
    </row>
    <row r="25" spans="1:8" ht="15.95" customHeight="1" x14ac:dyDescent="0.25">
      <c r="A25" s="180"/>
      <c r="B25" s="181">
        <v>1.4</v>
      </c>
      <c r="C25" s="191" t="s">
        <v>11</v>
      </c>
      <c r="D25" s="193"/>
      <c r="E25" s="192"/>
      <c r="F25" s="194"/>
      <c r="G25" s="186"/>
      <c r="H25" s="187">
        <f>+G26+G27</f>
        <v>0</v>
      </c>
    </row>
    <row r="26" spans="1:8" ht="28.5" customHeight="1" x14ac:dyDescent="0.25">
      <c r="A26" s="78"/>
      <c r="B26" s="85" t="s">
        <v>6</v>
      </c>
      <c r="C26" s="80" t="s">
        <v>739</v>
      </c>
      <c r="D26" s="81" t="s">
        <v>293</v>
      </c>
      <c r="E26" s="119">
        <v>515</v>
      </c>
      <c r="F26" s="157">
        <v>0</v>
      </c>
      <c r="G26" s="83">
        <f>+F26*E26</f>
        <v>0</v>
      </c>
      <c r="H26" s="84"/>
    </row>
    <row r="27" spans="1:8" ht="28.5" customHeight="1" thickBot="1" x14ac:dyDescent="0.3">
      <c r="A27" s="165"/>
      <c r="B27" s="166" t="s">
        <v>832</v>
      </c>
      <c r="C27" s="167" t="s">
        <v>734</v>
      </c>
      <c r="D27" s="168" t="s">
        <v>293</v>
      </c>
      <c r="E27" s="169">
        <v>515</v>
      </c>
      <c r="F27" s="170">
        <v>0</v>
      </c>
      <c r="G27" s="171">
        <f>+F27*E27</f>
        <v>0</v>
      </c>
      <c r="H27" s="84"/>
    </row>
    <row r="28" spans="1:8" ht="15.75" thickBot="1" x14ac:dyDescent="0.3">
      <c r="A28" s="286" t="s">
        <v>763</v>
      </c>
      <c r="B28" s="287"/>
      <c r="C28" s="287"/>
      <c r="D28" s="287"/>
      <c r="E28" s="287"/>
      <c r="F28" s="287"/>
      <c r="G28" s="288"/>
      <c r="H28" s="164">
        <f>+H25+H22+H19+H16</f>
        <v>0</v>
      </c>
    </row>
    <row r="29" spans="1:8" ht="15.95" customHeight="1" thickBot="1" x14ac:dyDescent="0.3">
      <c r="A29" s="41">
        <v>2</v>
      </c>
      <c r="B29" s="42"/>
      <c r="C29" s="43" t="s">
        <v>12</v>
      </c>
      <c r="D29" s="44"/>
      <c r="E29" s="118"/>
      <c r="F29" s="45"/>
      <c r="G29" s="86"/>
      <c r="H29" s="86"/>
    </row>
    <row r="30" spans="1:8" ht="15.95" customHeight="1" x14ac:dyDescent="0.25">
      <c r="A30" s="172"/>
      <c r="B30" s="173">
        <v>2.1</v>
      </c>
      <c r="C30" s="174" t="s">
        <v>13</v>
      </c>
      <c r="D30" s="175"/>
      <c r="E30" s="176"/>
      <c r="F30" s="177"/>
      <c r="G30" s="178"/>
      <c r="H30" s="179">
        <f>+G31</f>
        <v>0</v>
      </c>
    </row>
    <row r="31" spans="1:8" ht="44.25" customHeight="1" x14ac:dyDescent="0.25">
      <c r="A31" s="78"/>
      <c r="B31" s="85" t="s">
        <v>16</v>
      </c>
      <c r="C31" s="112" t="s">
        <v>744</v>
      </c>
      <c r="D31" s="81" t="s">
        <v>294</v>
      </c>
      <c r="E31" s="119">
        <v>450</v>
      </c>
      <c r="F31" s="157">
        <v>0</v>
      </c>
      <c r="G31" s="83">
        <f t="shared" si="0"/>
        <v>0</v>
      </c>
      <c r="H31" s="84"/>
    </row>
    <row r="32" spans="1:8" ht="15.95" customHeight="1" x14ac:dyDescent="0.25">
      <c r="A32" s="180"/>
      <c r="B32" s="181">
        <v>2.2000000000000002</v>
      </c>
      <c r="C32" s="182" t="s">
        <v>14</v>
      </c>
      <c r="D32" s="183"/>
      <c r="E32" s="184"/>
      <c r="F32" s="185"/>
      <c r="G32" s="186"/>
      <c r="H32" s="187">
        <f>+G33+G34+G35</f>
        <v>0</v>
      </c>
    </row>
    <row r="33" spans="1:8" ht="15.95" customHeight="1" x14ac:dyDescent="0.25">
      <c r="A33" s="78"/>
      <c r="B33" s="79" t="s">
        <v>18</v>
      </c>
      <c r="C33" s="112" t="s">
        <v>740</v>
      </c>
      <c r="D33" s="81" t="s">
        <v>293</v>
      </c>
      <c r="E33" s="119">
        <v>580</v>
      </c>
      <c r="F33" s="157">
        <v>0</v>
      </c>
      <c r="G33" s="83">
        <f t="shared" ref="G33" si="1">ROUND(E33*F33,0)</f>
        <v>0</v>
      </c>
      <c r="H33" s="84"/>
    </row>
    <row r="34" spans="1:8" ht="30.75" customHeight="1" x14ac:dyDescent="0.25">
      <c r="A34" s="78"/>
      <c r="B34" s="79" t="s">
        <v>17</v>
      </c>
      <c r="C34" s="112" t="s">
        <v>741</v>
      </c>
      <c r="D34" s="81" t="s">
        <v>294</v>
      </c>
      <c r="E34" s="119">
        <v>155</v>
      </c>
      <c r="F34" s="157">
        <v>0</v>
      </c>
      <c r="G34" s="83">
        <f t="shared" si="0"/>
        <v>0</v>
      </c>
      <c r="H34" s="84"/>
    </row>
    <row r="35" spans="1:8" ht="29.25" customHeight="1" x14ac:dyDescent="0.25">
      <c r="A35" s="78"/>
      <c r="B35" s="79" t="s">
        <v>834</v>
      </c>
      <c r="C35" s="112" t="s">
        <v>742</v>
      </c>
      <c r="D35" s="81" t="s">
        <v>294</v>
      </c>
      <c r="E35" s="119">
        <v>103</v>
      </c>
      <c r="F35" s="157">
        <v>0</v>
      </c>
      <c r="G35" s="83">
        <f t="shared" si="0"/>
        <v>0</v>
      </c>
      <c r="H35" s="84"/>
    </row>
    <row r="36" spans="1:8" ht="15.95" customHeight="1" x14ac:dyDescent="0.25">
      <c r="A36" s="62"/>
      <c r="B36" s="12">
        <v>2.2999999999999998</v>
      </c>
      <c r="C36" s="114" t="s">
        <v>15</v>
      </c>
      <c r="D36" s="16"/>
      <c r="E36" s="120"/>
      <c r="F36" s="14"/>
      <c r="G36" s="88"/>
      <c r="H36" s="89">
        <f>+G37+G38+G39+G40+G41</f>
        <v>0</v>
      </c>
    </row>
    <row r="37" spans="1:8" ht="15.95" customHeight="1" x14ac:dyDescent="0.25">
      <c r="A37" s="61"/>
      <c r="B37" s="5" t="s">
        <v>19</v>
      </c>
      <c r="C37" s="112" t="s">
        <v>743</v>
      </c>
      <c r="D37" s="15" t="s">
        <v>293</v>
      </c>
      <c r="E37" s="121">
        <v>515</v>
      </c>
      <c r="F37" s="157">
        <v>0</v>
      </c>
      <c r="G37" s="90">
        <f t="shared" si="0"/>
        <v>0</v>
      </c>
      <c r="H37" s="91"/>
    </row>
    <row r="38" spans="1:8" ht="38.25" customHeight="1" x14ac:dyDescent="0.25">
      <c r="A38" s="61"/>
      <c r="B38" s="5" t="s">
        <v>20</v>
      </c>
      <c r="C38" s="112" t="s">
        <v>829</v>
      </c>
      <c r="D38" s="15" t="s">
        <v>293</v>
      </c>
      <c r="E38" s="121">
        <v>275</v>
      </c>
      <c r="F38" s="157">
        <v>0</v>
      </c>
      <c r="G38" s="90">
        <f t="shared" si="0"/>
        <v>0</v>
      </c>
      <c r="H38" s="91"/>
    </row>
    <row r="39" spans="1:8" ht="18" customHeight="1" x14ac:dyDescent="0.25">
      <c r="A39" s="61"/>
      <c r="B39" s="5" t="s">
        <v>21</v>
      </c>
      <c r="C39" s="112" t="s">
        <v>747</v>
      </c>
      <c r="D39" s="15" t="s">
        <v>294</v>
      </c>
      <c r="E39" s="121">
        <v>125</v>
      </c>
      <c r="F39" s="157">
        <v>0</v>
      </c>
      <c r="G39" s="90">
        <f t="shared" ref="G39" si="2">ROUND(E39*F39,0)</f>
        <v>0</v>
      </c>
      <c r="H39" s="91"/>
    </row>
    <row r="40" spans="1:8" ht="15.95" customHeight="1" x14ac:dyDescent="0.25">
      <c r="A40" s="61"/>
      <c r="B40" s="5" t="s">
        <v>22</v>
      </c>
      <c r="C40" s="112" t="s">
        <v>745</v>
      </c>
      <c r="D40" s="15" t="s">
        <v>311</v>
      </c>
      <c r="E40" s="121">
        <v>28500</v>
      </c>
      <c r="F40" s="157">
        <v>0</v>
      </c>
      <c r="G40" s="90">
        <f t="shared" si="0"/>
        <v>0</v>
      </c>
      <c r="H40" s="91"/>
    </row>
    <row r="41" spans="1:8" ht="15.95" customHeight="1" thickBot="1" x14ac:dyDescent="0.3">
      <c r="A41" s="63"/>
      <c r="B41" s="5" t="s">
        <v>828</v>
      </c>
      <c r="C41" s="115" t="s">
        <v>746</v>
      </c>
      <c r="D41" s="37" t="s">
        <v>311</v>
      </c>
      <c r="E41" s="122">
        <v>4100</v>
      </c>
      <c r="F41" s="157">
        <v>0</v>
      </c>
      <c r="G41" s="92">
        <f t="shared" si="0"/>
        <v>0</v>
      </c>
      <c r="H41" s="93"/>
    </row>
    <row r="42" spans="1:8" ht="15.95" customHeight="1" thickBot="1" x14ac:dyDescent="0.3">
      <c r="A42" s="286" t="s">
        <v>764</v>
      </c>
      <c r="B42" s="287"/>
      <c r="C42" s="287"/>
      <c r="D42" s="287"/>
      <c r="E42" s="287"/>
      <c r="F42" s="287"/>
      <c r="G42" s="288"/>
      <c r="H42" s="164">
        <f>+H36+H32+H30</f>
        <v>0</v>
      </c>
    </row>
    <row r="43" spans="1:8" ht="15.95" customHeight="1" thickBot="1" x14ac:dyDescent="0.3">
      <c r="A43" s="41">
        <v>3</v>
      </c>
      <c r="B43" s="42"/>
      <c r="C43" s="43" t="s">
        <v>23</v>
      </c>
      <c r="D43" s="44"/>
      <c r="E43" s="118"/>
      <c r="F43" s="45"/>
      <c r="G43" s="86"/>
      <c r="H43" s="86"/>
    </row>
    <row r="44" spans="1:8" ht="15.95" customHeight="1" x14ac:dyDescent="0.25">
      <c r="A44" s="60"/>
      <c r="B44" s="57">
        <v>3.1</v>
      </c>
      <c r="C44" s="116" t="s">
        <v>748</v>
      </c>
      <c r="D44" s="55"/>
      <c r="E44" s="123"/>
      <c r="F44" s="40"/>
      <c r="G44" s="94"/>
      <c r="H44" s="95">
        <f>SUM(G45:G52)</f>
        <v>0</v>
      </c>
    </row>
    <row r="45" spans="1:8" ht="18.75" customHeight="1" x14ac:dyDescent="0.25">
      <c r="A45" s="61"/>
      <c r="B45" s="17" t="s">
        <v>24</v>
      </c>
      <c r="C45" s="112" t="s">
        <v>298</v>
      </c>
      <c r="D45" s="15" t="s">
        <v>293</v>
      </c>
      <c r="E45" s="121">
        <v>306.51</v>
      </c>
      <c r="F45" s="157">
        <v>0</v>
      </c>
      <c r="G45" s="90">
        <f t="shared" si="0"/>
        <v>0</v>
      </c>
      <c r="H45" s="91"/>
    </row>
    <row r="46" spans="1:8" ht="18.75" customHeight="1" x14ac:dyDescent="0.25">
      <c r="A46" s="61"/>
      <c r="B46" s="17" t="s">
        <v>25</v>
      </c>
      <c r="C46" s="112" t="s">
        <v>299</v>
      </c>
      <c r="D46" s="15" t="s">
        <v>293</v>
      </c>
      <c r="E46" s="121">
        <v>45</v>
      </c>
      <c r="F46" s="157">
        <v>0</v>
      </c>
      <c r="G46" s="90">
        <f t="shared" si="0"/>
        <v>0</v>
      </c>
      <c r="H46" s="91"/>
    </row>
    <row r="47" spans="1:8" ht="15.95" customHeight="1" x14ac:dyDescent="0.25">
      <c r="A47" s="61"/>
      <c r="B47" s="17" t="s">
        <v>835</v>
      </c>
      <c r="C47" s="112" t="s">
        <v>301</v>
      </c>
      <c r="D47" s="15" t="s">
        <v>294</v>
      </c>
      <c r="E47" s="121">
        <v>35</v>
      </c>
      <c r="F47" s="157">
        <v>0</v>
      </c>
      <c r="G47" s="90">
        <f t="shared" si="0"/>
        <v>0</v>
      </c>
      <c r="H47" s="91"/>
    </row>
    <row r="48" spans="1:8" ht="15.95" customHeight="1" x14ac:dyDescent="0.25">
      <c r="A48" s="61"/>
      <c r="B48" s="17" t="s">
        <v>26</v>
      </c>
      <c r="C48" s="112" t="s">
        <v>302</v>
      </c>
      <c r="D48" s="15" t="s">
        <v>294</v>
      </c>
      <c r="E48" s="121">
        <v>37.588000000000008</v>
      </c>
      <c r="F48" s="157">
        <v>0</v>
      </c>
      <c r="G48" s="90">
        <f t="shared" si="0"/>
        <v>0</v>
      </c>
      <c r="H48" s="91"/>
    </row>
    <row r="49" spans="1:8" ht="14.25" customHeight="1" x14ac:dyDescent="0.25">
      <c r="A49" s="61"/>
      <c r="B49" s="17" t="s">
        <v>27</v>
      </c>
      <c r="C49" s="112" t="s">
        <v>303</v>
      </c>
      <c r="D49" s="15" t="s">
        <v>294</v>
      </c>
      <c r="E49" s="121">
        <v>37</v>
      </c>
      <c r="F49" s="157">
        <v>0</v>
      </c>
      <c r="G49" s="90">
        <f t="shared" si="0"/>
        <v>0</v>
      </c>
      <c r="H49" s="91"/>
    </row>
    <row r="50" spans="1:8" ht="30" customHeight="1" x14ac:dyDescent="0.25">
      <c r="A50" s="61"/>
      <c r="B50" s="17" t="s">
        <v>28</v>
      </c>
      <c r="C50" s="112" t="s">
        <v>752</v>
      </c>
      <c r="D50" s="15" t="s">
        <v>311</v>
      </c>
      <c r="E50" s="121">
        <v>25134.177760155664</v>
      </c>
      <c r="F50" s="157">
        <v>0</v>
      </c>
      <c r="G50" s="90">
        <f t="shared" si="0"/>
        <v>0</v>
      </c>
      <c r="H50" s="91"/>
    </row>
    <row r="51" spans="1:8" ht="27" customHeight="1" x14ac:dyDescent="0.25">
      <c r="A51" s="61"/>
      <c r="B51" s="17" t="s">
        <v>29</v>
      </c>
      <c r="C51" s="112" t="s">
        <v>753</v>
      </c>
      <c r="D51" s="15" t="s">
        <v>311</v>
      </c>
      <c r="E51" s="121">
        <v>591.61679841897228</v>
      </c>
      <c r="F51" s="157">
        <v>0</v>
      </c>
      <c r="G51" s="90">
        <f t="shared" si="0"/>
        <v>0</v>
      </c>
      <c r="H51" s="91"/>
    </row>
    <row r="52" spans="1:8" ht="18" customHeight="1" thickBot="1" x14ac:dyDescent="0.3">
      <c r="A52" s="63"/>
      <c r="B52" s="17" t="s">
        <v>30</v>
      </c>
      <c r="C52" s="115" t="s">
        <v>304</v>
      </c>
      <c r="D52" s="37" t="s">
        <v>294</v>
      </c>
      <c r="E52" s="122">
        <v>4.3307000000000002</v>
      </c>
      <c r="F52" s="157">
        <v>0</v>
      </c>
      <c r="G52" s="92">
        <f t="shared" si="0"/>
        <v>0</v>
      </c>
      <c r="H52" s="93"/>
    </row>
    <row r="53" spans="1:8" ht="18" customHeight="1" thickBot="1" x14ac:dyDescent="0.3">
      <c r="A53" s="286" t="s">
        <v>766</v>
      </c>
      <c r="B53" s="287"/>
      <c r="C53" s="287"/>
      <c r="D53" s="287"/>
      <c r="E53" s="287"/>
      <c r="F53" s="287"/>
      <c r="G53" s="288"/>
      <c r="H53" s="164">
        <f>+H44</f>
        <v>0</v>
      </c>
    </row>
    <row r="54" spans="1:8" ht="15.95" customHeight="1" thickBot="1" x14ac:dyDescent="0.3">
      <c r="A54" s="41">
        <v>4</v>
      </c>
      <c r="B54" s="56"/>
      <c r="C54" s="43" t="s">
        <v>31</v>
      </c>
      <c r="D54" s="44"/>
      <c r="E54" s="118"/>
      <c r="F54" s="45"/>
      <c r="G54" s="86"/>
      <c r="H54" s="86"/>
    </row>
    <row r="55" spans="1:8" ht="15.95" customHeight="1" x14ac:dyDescent="0.25">
      <c r="A55" s="60"/>
      <c r="B55" s="38">
        <v>4.0999999999999996</v>
      </c>
      <c r="C55" s="116" t="s">
        <v>751</v>
      </c>
      <c r="D55" s="55"/>
      <c r="E55" s="123"/>
      <c r="F55" s="40"/>
      <c r="G55" s="94"/>
      <c r="H55" s="95">
        <f>+G56+G57</f>
        <v>0</v>
      </c>
    </row>
    <row r="56" spans="1:8" ht="19.5" customHeight="1" x14ac:dyDescent="0.25">
      <c r="A56" s="61"/>
      <c r="B56" s="17" t="s">
        <v>33</v>
      </c>
      <c r="C56" s="112" t="s">
        <v>300</v>
      </c>
      <c r="D56" s="15" t="s">
        <v>293</v>
      </c>
      <c r="E56" s="121">
        <v>104.54</v>
      </c>
      <c r="F56" s="157">
        <v>0</v>
      </c>
      <c r="G56" s="90">
        <f t="shared" ref="G56:G57" si="3">ROUND(E56*F56,0)</f>
        <v>0</v>
      </c>
      <c r="H56" s="91"/>
    </row>
    <row r="57" spans="1:8" ht="18" customHeight="1" x14ac:dyDescent="0.25">
      <c r="A57" s="61"/>
      <c r="B57" s="17" t="s">
        <v>34</v>
      </c>
      <c r="C57" s="112" t="s">
        <v>754</v>
      </c>
      <c r="D57" s="15" t="s">
        <v>294</v>
      </c>
      <c r="E57" s="121">
        <v>34.785600000000002</v>
      </c>
      <c r="F57" s="157">
        <v>0</v>
      </c>
      <c r="G57" s="90">
        <f t="shared" si="3"/>
        <v>0</v>
      </c>
      <c r="H57" s="91"/>
    </row>
    <row r="58" spans="1:8" ht="17.25" customHeight="1" x14ac:dyDescent="0.25">
      <c r="A58" s="60"/>
      <c r="B58" s="38">
        <v>4.2</v>
      </c>
      <c r="C58" s="116" t="s">
        <v>756</v>
      </c>
      <c r="D58" s="55"/>
      <c r="E58" s="123"/>
      <c r="F58" s="40"/>
      <c r="G58" s="94"/>
      <c r="H58" s="95">
        <f>+G59+G60+G61</f>
        <v>0</v>
      </c>
    </row>
    <row r="59" spans="1:8" ht="30" customHeight="1" x14ac:dyDescent="0.25">
      <c r="A59" s="61"/>
      <c r="B59" s="17" t="s">
        <v>35</v>
      </c>
      <c r="C59" s="112" t="s">
        <v>759</v>
      </c>
      <c r="D59" s="18" t="s">
        <v>293</v>
      </c>
      <c r="E59" s="121">
        <v>240</v>
      </c>
      <c r="F59" s="157">
        <v>0</v>
      </c>
      <c r="G59" s="90">
        <f t="shared" si="0"/>
        <v>0</v>
      </c>
      <c r="H59" s="91"/>
    </row>
    <row r="60" spans="1:8" ht="42" customHeight="1" x14ac:dyDescent="0.25">
      <c r="A60" s="61"/>
      <c r="B60" s="17" t="s">
        <v>36</v>
      </c>
      <c r="C60" s="112" t="s">
        <v>760</v>
      </c>
      <c r="D60" s="18" t="s">
        <v>293</v>
      </c>
      <c r="E60" s="121">
        <v>240</v>
      </c>
      <c r="F60" s="157">
        <v>0</v>
      </c>
      <c r="G60" s="90">
        <f t="shared" ref="G60" si="4">ROUND(E60*F60,0)</f>
        <v>0</v>
      </c>
      <c r="H60" s="91"/>
    </row>
    <row r="61" spans="1:8" ht="28.5" customHeight="1" x14ac:dyDescent="0.25">
      <c r="A61" s="61"/>
      <c r="B61" s="17" t="s">
        <v>755</v>
      </c>
      <c r="C61" s="112" t="s">
        <v>1342</v>
      </c>
      <c r="D61" s="19" t="s">
        <v>292</v>
      </c>
      <c r="E61" s="121">
        <v>22</v>
      </c>
      <c r="F61" s="157">
        <v>0</v>
      </c>
      <c r="G61" s="90">
        <f t="shared" si="0"/>
        <v>0</v>
      </c>
      <c r="H61" s="91"/>
    </row>
    <row r="62" spans="1:8" ht="18" customHeight="1" x14ac:dyDescent="0.25">
      <c r="A62" s="62"/>
      <c r="B62" s="23">
        <v>4.3</v>
      </c>
      <c r="C62" s="114" t="s">
        <v>32</v>
      </c>
      <c r="D62" s="16"/>
      <c r="E62" s="120"/>
      <c r="F62" s="14"/>
      <c r="G62" s="88"/>
      <c r="H62" s="89">
        <f>+G63+G64+G65</f>
        <v>0</v>
      </c>
    </row>
    <row r="63" spans="1:8" ht="21" customHeight="1" x14ac:dyDescent="0.25">
      <c r="A63" s="61"/>
      <c r="B63" s="17" t="s">
        <v>749</v>
      </c>
      <c r="C63" s="112" t="s">
        <v>305</v>
      </c>
      <c r="D63" s="19" t="s">
        <v>311</v>
      </c>
      <c r="E63" s="121">
        <v>1346.3999999999999</v>
      </c>
      <c r="F63" s="157">
        <v>0</v>
      </c>
      <c r="G63" s="90">
        <f t="shared" si="0"/>
        <v>0</v>
      </c>
      <c r="H63" s="91"/>
    </row>
    <row r="64" spans="1:8" ht="18.75" customHeight="1" x14ac:dyDescent="0.25">
      <c r="A64" s="63"/>
      <c r="B64" s="17" t="s">
        <v>750</v>
      </c>
      <c r="C64" s="115" t="s">
        <v>306</v>
      </c>
      <c r="D64" s="54" t="s">
        <v>311</v>
      </c>
      <c r="E64" s="122">
        <v>722.16</v>
      </c>
      <c r="F64" s="157">
        <v>0</v>
      </c>
      <c r="G64" s="90">
        <f t="shared" si="0"/>
        <v>0</v>
      </c>
      <c r="H64" s="93"/>
    </row>
    <row r="65" spans="1:8" ht="44.25" customHeight="1" thickBot="1" x14ac:dyDescent="0.3">
      <c r="A65" s="63"/>
      <c r="B65" s="17" t="s">
        <v>757</v>
      </c>
      <c r="C65" s="115" t="s">
        <v>758</v>
      </c>
      <c r="D65" s="54" t="s">
        <v>311</v>
      </c>
      <c r="E65" s="122">
        <v>567</v>
      </c>
      <c r="F65" s="157">
        <v>0</v>
      </c>
      <c r="G65" s="90">
        <f t="shared" si="0"/>
        <v>0</v>
      </c>
      <c r="H65" s="93"/>
    </row>
    <row r="66" spans="1:8" ht="15.75" thickBot="1" x14ac:dyDescent="0.3">
      <c r="A66" s="286" t="s">
        <v>765</v>
      </c>
      <c r="B66" s="287"/>
      <c r="C66" s="287"/>
      <c r="D66" s="287"/>
      <c r="E66" s="287"/>
      <c r="F66" s="287"/>
      <c r="G66" s="288"/>
      <c r="H66" s="164">
        <f>+H62+H58+H55</f>
        <v>0</v>
      </c>
    </row>
    <row r="67" spans="1:8" ht="15.95" customHeight="1" thickBot="1" x14ac:dyDescent="0.3">
      <c r="A67" s="41">
        <v>5</v>
      </c>
      <c r="B67" s="42"/>
      <c r="C67" s="43" t="s">
        <v>307</v>
      </c>
      <c r="D67" s="44"/>
      <c r="E67" s="118"/>
      <c r="F67" s="45"/>
      <c r="G67" s="86"/>
      <c r="H67" s="86"/>
    </row>
    <row r="68" spans="1:8" ht="15.95" customHeight="1" x14ac:dyDescent="0.25">
      <c r="A68" s="60"/>
      <c r="B68" s="38">
        <v>5.0999999999999996</v>
      </c>
      <c r="C68" s="116" t="s">
        <v>37</v>
      </c>
      <c r="D68" s="55"/>
      <c r="E68" s="123"/>
      <c r="F68" s="40"/>
      <c r="G68" s="94"/>
      <c r="H68" s="95">
        <f>SUM(G69:G75)</f>
        <v>0</v>
      </c>
    </row>
    <row r="69" spans="1:8" x14ac:dyDescent="0.25">
      <c r="A69" s="61"/>
      <c r="B69" s="17" t="s">
        <v>38</v>
      </c>
      <c r="C69" s="112" t="s">
        <v>312</v>
      </c>
      <c r="D69" s="15" t="s">
        <v>293</v>
      </c>
      <c r="E69" s="121">
        <v>400</v>
      </c>
      <c r="F69" s="157">
        <v>0</v>
      </c>
      <c r="G69" s="90">
        <f t="shared" si="0"/>
        <v>0</v>
      </c>
      <c r="H69" s="91"/>
    </row>
    <row r="70" spans="1:8" ht="17.25" customHeight="1" x14ac:dyDescent="0.25">
      <c r="A70" s="61"/>
      <c r="B70" s="17" t="s">
        <v>39</v>
      </c>
      <c r="C70" s="112" t="s">
        <v>312</v>
      </c>
      <c r="D70" s="15" t="s">
        <v>292</v>
      </c>
      <c r="E70" s="121">
        <v>240</v>
      </c>
      <c r="F70" s="157">
        <v>0</v>
      </c>
      <c r="G70" s="90">
        <f t="shared" si="0"/>
        <v>0</v>
      </c>
      <c r="H70" s="91"/>
    </row>
    <row r="71" spans="1:8" ht="16.5" customHeight="1" x14ac:dyDescent="0.25">
      <c r="A71" s="61"/>
      <c r="B71" s="17" t="s">
        <v>40</v>
      </c>
      <c r="C71" s="112" t="s">
        <v>308</v>
      </c>
      <c r="D71" s="15" t="s">
        <v>292</v>
      </c>
      <c r="E71" s="121">
        <v>0.85</v>
      </c>
      <c r="F71" s="157">
        <v>0</v>
      </c>
      <c r="G71" s="90">
        <f t="shared" si="0"/>
        <v>0</v>
      </c>
      <c r="H71" s="91"/>
    </row>
    <row r="72" spans="1:8" ht="39" customHeight="1" x14ac:dyDescent="0.25">
      <c r="A72" s="61"/>
      <c r="B72" s="17" t="s">
        <v>41</v>
      </c>
      <c r="C72" s="112" t="s">
        <v>309</v>
      </c>
      <c r="D72" s="15" t="s">
        <v>293</v>
      </c>
      <c r="E72" s="121">
        <v>350</v>
      </c>
      <c r="F72" s="157">
        <v>0</v>
      </c>
      <c r="G72" s="90">
        <f t="shared" si="0"/>
        <v>0</v>
      </c>
      <c r="H72" s="91"/>
    </row>
    <row r="73" spans="1:8" ht="43.5" customHeight="1" x14ac:dyDescent="0.25">
      <c r="A73" s="61"/>
      <c r="B73" s="17" t="s">
        <v>42</v>
      </c>
      <c r="C73" s="112" t="s">
        <v>309</v>
      </c>
      <c r="D73" s="15" t="s">
        <v>292</v>
      </c>
      <c r="E73" s="121">
        <v>190</v>
      </c>
      <c r="F73" s="157">
        <v>0</v>
      </c>
      <c r="G73" s="90">
        <f t="shared" si="0"/>
        <v>0</v>
      </c>
      <c r="H73" s="91"/>
    </row>
    <row r="74" spans="1:8" ht="40.5" customHeight="1" x14ac:dyDescent="0.25">
      <c r="A74" s="61"/>
      <c r="B74" s="17" t="s">
        <v>43</v>
      </c>
      <c r="C74" s="112" t="s">
        <v>310</v>
      </c>
      <c r="D74" s="15" t="s">
        <v>293</v>
      </c>
      <c r="E74" s="121">
        <v>20</v>
      </c>
      <c r="F74" s="157">
        <v>0</v>
      </c>
      <c r="G74" s="90">
        <f t="shared" si="0"/>
        <v>0</v>
      </c>
      <c r="H74" s="91"/>
    </row>
    <row r="75" spans="1:8" ht="42.75" customHeight="1" x14ac:dyDescent="0.25">
      <c r="A75" s="61"/>
      <c r="B75" s="17" t="s">
        <v>44</v>
      </c>
      <c r="C75" s="112" t="s">
        <v>310</v>
      </c>
      <c r="D75" s="15" t="s">
        <v>292</v>
      </c>
      <c r="E75" s="121">
        <v>3.05</v>
      </c>
      <c r="F75" s="157">
        <v>0</v>
      </c>
      <c r="G75" s="90">
        <f t="shared" si="0"/>
        <v>0</v>
      </c>
      <c r="H75" s="91"/>
    </row>
    <row r="76" spans="1:8" ht="15.95" customHeight="1" x14ac:dyDescent="0.25">
      <c r="A76" s="62"/>
      <c r="B76" s="23">
        <v>5.2</v>
      </c>
      <c r="C76" s="114" t="s">
        <v>313</v>
      </c>
      <c r="D76" s="16"/>
      <c r="E76" s="120"/>
      <c r="F76" s="14"/>
      <c r="G76" s="88"/>
      <c r="H76" s="89">
        <f>SUM(G77:G79)</f>
        <v>0</v>
      </c>
    </row>
    <row r="77" spans="1:8" ht="37.5" customHeight="1" x14ac:dyDescent="0.25">
      <c r="A77" s="61"/>
      <c r="B77" s="17" t="s">
        <v>45</v>
      </c>
      <c r="C77" s="112" t="s">
        <v>762</v>
      </c>
      <c r="D77" s="15" t="s">
        <v>293</v>
      </c>
      <c r="E77" s="121">
        <v>254.25</v>
      </c>
      <c r="F77" s="157">
        <v>0</v>
      </c>
      <c r="G77" s="90">
        <f t="shared" si="0"/>
        <v>0</v>
      </c>
      <c r="H77" s="91"/>
    </row>
    <row r="78" spans="1:8" ht="15.75" customHeight="1" x14ac:dyDescent="0.25">
      <c r="A78" s="61"/>
      <c r="B78" s="17" t="s">
        <v>46</v>
      </c>
      <c r="C78" s="112" t="s">
        <v>761</v>
      </c>
      <c r="D78" s="15" t="s">
        <v>293</v>
      </c>
      <c r="E78" s="121">
        <v>510.2</v>
      </c>
      <c r="F78" s="157">
        <v>0</v>
      </c>
      <c r="G78" s="90">
        <f t="shared" si="0"/>
        <v>0</v>
      </c>
      <c r="H78" s="91"/>
    </row>
    <row r="79" spans="1:8" ht="21" customHeight="1" thickBot="1" x14ac:dyDescent="0.3">
      <c r="A79" s="63"/>
      <c r="B79" s="48" t="s">
        <v>47</v>
      </c>
      <c r="C79" s="115" t="s">
        <v>761</v>
      </c>
      <c r="D79" s="37" t="s">
        <v>292</v>
      </c>
      <c r="E79" s="122">
        <v>216</v>
      </c>
      <c r="F79" s="157">
        <v>0</v>
      </c>
      <c r="G79" s="92">
        <f t="shared" si="0"/>
        <v>0</v>
      </c>
      <c r="H79" s="93"/>
    </row>
    <row r="80" spans="1:8" ht="15.75" thickBot="1" x14ac:dyDescent="0.3">
      <c r="A80" s="286" t="s">
        <v>769</v>
      </c>
      <c r="B80" s="287"/>
      <c r="C80" s="287"/>
      <c r="D80" s="287"/>
      <c r="E80" s="287"/>
      <c r="F80" s="287"/>
      <c r="G80" s="288"/>
      <c r="H80" s="164">
        <f>+H76+H68</f>
        <v>0</v>
      </c>
    </row>
    <row r="81" spans="1:8" ht="32.25" customHeight="1" thickBot="1" x14ac:dyDescent="0.3">
      <c r="A81" s="41">
        <v>6</v>
      </c>
      <c r="B81" s="42"/>
      <c r="C81" s="43" t="s">
        <v>767</v>
      </c>
      <c r="D81" s="44"/>
      <c r="E81" s="118"/>
      <c r="F81" s="45"/>
      <c r="G81" s="86"/>
      <c r="H81" s="86"/>
    </row>
    <row r="82" spans="1:8" ht="50.1" customHeight="1" x14ac:dyDescent="0.25">
      <c r="A82" s="64"/>
      <c r="B82" s="51"/>
      <c r="C82" s="52" t="s">
        <v>314</v>
      </c>
      <c r="D82" s="52"/>
      <c r="E82" s="124"/>
      <c r="F82" s="53"/>
      <c r="G82" s="96"/>
      <c r="H82" s="97"/>
    </row>
    <row r="83" spans="1:8" ht="15.95" customHeight="1" x14ac:dyDescent="0.25">
      <c r="A83" s="62"/>
      <c r="B83" s="23">
        <v>6.1</v>
      </c>
      <c r="C83" s="13" t="s">
        <v>48</v>
      </c>
      <c r="D83" s="13"/>
      <c r="E83" s="125"/>
      <c r="F83" s="14"/>
      <c r="G83" s="88"/>
      <c r="H83" s="89">
        <f>SUM(G84:G113)</f>
        <v>0</v>
      </c>
    </row>
    <row r="84" spans="1:8" ht="15.95" customHeight="1" x14ac:dyDescent="0.25">
      <c r="A84" s="61"/>
      <c r="B84" s="17" t="s">
        <v>57</v>
      </c>
      <c r="C84" s="112" t="s">
        <v>315</v>
      </c>
      <c r="D84" s="151" t="s">
        <v>292</v>
      </c>
      <c r="E84" s="121">
        <v>12</v>
      </c>
      <c r="F84" s="157">
        <v>0</v>
      </c>
      <c r="G84" s="90">
        <f t="shared" si="0"/>
        <v>0</v>
      </c>
      <c r="H84" s="91"/>
    </row>
    <row r="85" spans="1:8" ht="15.95" customHeight="1" x14ac:dyDescent="0.25">
      <c r="A85" s="61"/>
      <c r="B85" s="17" t="s">
        <v>58</v>
      </c>
      <c r="C85" s="112" t="s">
        <v>316</v>
      </c>
      <c r="D85" s="151" t="s">
        <v>291</v>
      </c>
      <c r="E85" s="121">
        <v>14</v>
      </c>
      <c r="F85" s="157">
        <v>0</v>
      </c>
      <c r="G85" s="90">
        <f t="shared" si="0"/>
        <v>0</v>
      </c>
      <c r="H85" s="91"/>
    </row>
    <row r="86" spans="1:8" ht="15.95" customHeight="1" x14ac:dyDescent="0.25">
      <c r="A86" s="61"/>
      <c r="B86" s="17" t="s">
        <v>59</v>
      </c>
      <c r="C86" s="112" t="s">
        <v>317</v>
      </c>
      <c r="D86" s="151" t="s">
        <v>292</v>
      </c>
      <c r="E86" s="121">
        <v>4</v>
      </c>
      <c r="F86" s="157">
        <v>0</v>
      </c>
      <c r="G86" s="90">
        <f t="shared" si="0"/>
        <v>0</v>
      </c>
      <c r="H86" s="91"/>
    </row>
    <row r="87" spans="1:8" ht="15.95" customHeight="1" x14ac:dyDescent="0.25">
      <c r="A87" s="61"/>
      <c r="B87" s="17" t="s">
        <v>60</v>
      </c>
      <c r="C87" s="112" t="s">
        <v>318</v>
      </c>
      <c r="D87" s="151" t="s">
        <v>291</v>
      </c>
      <c r="E87" s="121">
        <v>3</v>
      </c>
      <c r="F87" s="157">
        <v>0</v>
      </c>
      <c r="G87" s="90">
        <f t="shared" si="0"/>
        <v>0</v>
      </c>
      <c r="H87" s="91"/>
    </row>
    <row r="88" spans="1:8" ht="15.95" customHeight="1" x14ac:dyDescent="0.25">
      <c r="A88" s="61"/>
      <c r="B88" s="17" t="s">
        <v>61</v>
      </c>
      <c r="C88" s="112" t="s">
        <v>319</v>
      </c>
      <c r="D88" s="151" t="s">
        <v>292</v>
      </c>
      <c r="E88" s="121">
        <v>9</v>
      </c>
      <c r="F88" s="157">
        <v>0</v>
      </c>
      <c r="G88" s="90">
        <f t="shared" si="0"/>
        <v>0</v>
      </c>
      <c r="H88" s="91"/>
    </row>
    <row r="89" spans="1:8" ht="15.95" customHeight="1" x14ac:dyDescent="0.25">
      <c r="A89" s="61"/>
      <c r="B89" s="17" t="s">
        <v>62</v>
      </c>
      <c r="C89" s="112" t="s">
        <v>320</v>
      </c>
      <c r="D89" s="151" t="s">
        <v>291</v>
      </c>
      <c r="E89" s="121">
        <v>8</v>
      </c>
      <c r="F89" s="157">
        <v>0</v>
      </c>
      <c r="G89" s="90">
        <f t="shared" si="0"/>
        <v>0</v>
      </c>
      <c r="H89" s="91"/>
    </row>
    <row r="90" spans="1:8" ht="15.95" customHeight="1" x14ac:dyDescent="0.25">
      <c r="A90" s="61"/>
      <c r="B90" s="17" t="s">
        <v>63</v>
      </c>
      <c r="C90" s="112" t="s">
        <v>321</v>
      </c>
      <c r="D90" s="151" t="s">
        <v>292</v>
      </c>
      <c r="E90" s="121">
        <v>6</v>
      </c>
      <c r="F90" s="157">
        <v>0</v>
      </c>
      <c r="G90" s="90">
        <f t="shared" si="0"/>
        <v>0</v>
      </c>
      <c r="H90" s="91"/>
    </row>
    <row r="91" spans="1:8" ht="15.95" customHeight="1" x14ac:dyDescent="0.25">
      <c r="A91" s="61"/>
      <c r="B91" s="17" t="s">
        <v>64</v>
      </c>
      <c r="C91" s="112" t="s">
        <v>322</v>
      </c>
      <c r="D91" s="151" t="s">
        <v>291</v>
      </c>
      <c r="E91" s="121">
        <v>4</v>
      </c>
      <c r="F91" s="157">
        <v>0</v>
      </c>
      <c r="G91" s="90">
        <f t="shared" ref="G91:G146" si="5">ROUND(E91*F91,0)</f>
        <v>0</v>
      </c>
      <c r="H91" s="91"/>
    </row>
    <row r="92" spans="1:8" ht="15.95" customHeight="1" x14ac:dyDescent="0.25">
      <c r="A92" s="61"/>
      <c r="B92" s="17" t="s">
        <v>65</v>
      </c>
      <c r="C92" s="112" t="s">
        <v>323</v>
      </c>
      <c r="D92" s="151" t="s">
        <v>292</v>
      </c>
      <c r="E92" s="121">
        <v>12</v>
      </c>
      <c r="F92" s="157">
        <v>0</v>
      </c>
      <c r="G92" s="90">
        <f t="shared" si="5"/>
        <v>0</v>
      </c>
      <c r="H92" s="91"/>
    </row>
    <row r="93" spans="1:8" ht="15.95" customHeight="1" x14ac:dyDescent="0.25">
      <c r="A93" s="61"/>
      <c r="B93" s="17" t="s">
        <v>66</v>
      </c>
      <c r="C93" s="112" t="s">
        <v>324</v>
      </c>
      <c r="D93" s="151" t="s">
        <v>291</v>
      </c>
      <c r="E93" s="121">
        <v>8</v>
      </c>
      <c r="F93" s="157">
        <v>0</v>
      </c>
      <c r="G93" s="90">
        <f t="shared" si="5"/>
        <v>0</v>
      </c>
      <c r="H93" s="91"/>
    </row>
    <row r="94" spans="1:8" ht="15.95" customHeight="1" x14ac:dyDescent="0.25">
      <c r="A94" s="61"/>
      <c r="B94" s="17" t="s">
        <v>67</v>
      </c>
      <c r="C94" s="112" t="s">
        <v>325</v>
      </c>
      <c r="D94" s="151" t="s">
        <v>291</v>
      </c>
      <c r="E94" s="121">
        <v>6</v>
      </c>
      <c r="F94" s="157">
        <v>0</v>
      </c>
      <c r="G94" s="90">
        <f t="shared" si="5"/>
        <v>0</v>
      </c>
      <c r="H94" s="91"/>
    </row>
    <row r="95" spans="1:8" ht="15.95" customHeight="1" x14ac:dyDescent="0.25">
      <c r="A95" s="61"/>
      <c r="B95" s="17" t="s">
        <v>68</v>
      </c>
      <c r="C95" s="112" t="s">
        <v>326</v>
      </c>
      <c r="D95" s="151" t="s">
        <v>291</v>
      </c>
      <c r="E95" s="121">
        <v>1</v>
      </c>
      <c r="F95" s="157">
        <v>0</v>
      </c>
      <c r="G95" s="90">
        <f t="shared" si="5"/>
        <v>0</v>
      </c>
      <c r="H95" s="91"/>
    </row>
    <row r="96" spans="1:8" ht="15.95" customHeight="1" x14ac:dyDescent="0.25">
      <c r="A96" s="61"/>
      <c r="B96" s="17" t="s">
        <v>69</v>
      </c>
      <c r="C96" s="112" t="s">
        <v>327</v>
      </c>
      <c r="D96" s="151" t="s">
        <v>291</v>
      </c>
      <c r="E96" s="121">
        <v>4</v>
      </c>
      <c r="F96" s="157">
        <v>0</v>
      </c>
      <c r="G96" s="90">
        <f t="shared" si="5"/>
        <v>0</v>
      </c>
      <c r="H96" s="91"/>
    </row>
    <row r="97" spans="1:8" ht="15.95" customHeight="1" x14ac:dyDescent="0.25">
      <c r="A97" s="61"/>
      <c r="B97" s="17" t="s">
        <v>70</v>
      </c>
      <c r="C97" s="112" t="s">
        <v>328</v>
      </c>
      <c r="D97" s="151" t="s">
        <v>291</v>
      </c>
      <c r="E97" s="121">
        <v>1</v>
      </c>
      <c r="F97" s="157">
        <v>0</v>
      </c>
      <c r="G97" s="90">
        <f t="shared" si="5"/>
        <v>0</v>
      </c>
      <c r="H97" s="91"/>
    </row>
    <row r="98" spans="1:8" ht="15.95" customHeight="1" x14ac:dyDescent="0.25">
      <c r="A98" s="61"/>
      <c r="B98" s="17" t="s">
        <v>71</v>
      </c>
      <c r="C98" s="112" t="s">
        <v>329</v>
      </c>
      <c r="D98" s="151" t="s">
        <v>291</v>
      </c>
      <c r="E98" s="121">
        <v>2</v>
      </c>
      <c r="F98" s="157">
        <v>0</v>
      </c>
      <c r="G98" s="90">
        <f t="shared" si="5"/>
        <v>0</v>
      </c>
      <c r="H98" s="91"/>
    </row>
    <row r="99" spans="1:8" ht="15.95" customHeight="1" x14ac:dyDescent="0.25">
      <c r="A99" s="61"/>
      <c r="B99" s="17" t="s">
        <v>72</v>
      </c>
      <c r="C99" s="112" t="s">
        <v>330</v>
      </c>
      <c r="D99" s="151" t="s">
        <v>291</v>
      </c>
      <c r="E99" s="121">
        <v>3</v>
      </c>
      <c r="F99" s="157">
        <v>0</v>
      </c>
      <c r="G99" s="90">
        <f t="shared" si="5"/>
        <v>0</v>
      </c>
      <c r="H99" s="91"/>
    </row>
    <row r="100" spans="1:8" ht="15.95" customHeight="1" x14ac:dyDescent="0.25">
      <c r="A100" s="61"/>
      <c r="B100" s="17" t="s">
        <v>73</v>
      </c>
      <c r="C100" s="112" t="s">
        <v>331</v>
      </c>
      <c r="D100" s="151" t="s">
        <v>291</v>
      </c>
      <c r="E100" s="121">
        <v>1</v>
      </c>
      <c r="F100" s="157">
        <v>0</v>
      </c>
      <c r="G100" s="90">
        <f t="shared" si="5"/>
        <v>0</v>
      </c>
      <c r="H100" s="91"/>
    </row>
    <row r="101" spans="1:8" ht="15.95" customHeight="1" x14ac:dyDescent="0.25">
      <c r="A101" s="61"/>
      <c r="B101" s="17" t="s">
        <v>74</v>
      </c>
      <c r="C101" s="112" t="s">
        <v>332</v>
      </c>
      <c r="D101" s="151" t="s">
        <v>291</v>
      </c>
      <c r="E101" s="121">
        <v>2</v>
      </c>
      <c r="F101" s="157">
        <v>0</v>
      </c>
      <c r="G101" s="90">
        <f t="shared" si="5"/>
        <v>0</v>
      </c>
      <c r="H101" s="91"/>
    </row>
    <row r="102" spans="1:8" ht="15.95" customHeight="1" x14ac:dyDescent="0.25">
      <c r="A102" s="61"/>
      <c r="B102" s="17" t="s">
        <v>75</v>
      </c>
      <c r="C102" s="112" t="s">
        <v>333</v>
      </c>
      <c r="D102" s="151" t="s">
        <v>291</v>
      </c>
      <c r="E102" s="121">
        <v>1</v>
      </c>
      <c r="F102" s="157">
        <v>0</v>
      </c>
      <c r="G102" s="90">
        <f t="shared" si="5"/>
        <v>0</v>
      </c>
      <c r="H102" s="91"/>
    </row>
    <row r="103" spans="1:8" ht="15.95" customHeight="1" x14ac:dyDescent="0.25">
      <c r="A103" s="61"/>
      <c r="B103" s="17" t="s">
        <v>76</v>
      </c>
      <c r="C103" s="112" t="s">
        <v>334</v>
      </c>
      <c r="D103" s="151" t="s">
        <v>291</v>
      </c>
      <c r="E103" s="121">
        <v>1</v>
      </c>
      <c r="F103" s="157">
        <v>0</v>
      </c>
      <c r="G103" s="90">
        <f t="shared" si="5"/>
        <v>0</v>
      </c>
      <c r="H103" s="91"/>
    </row>
    <row r="104" spans="1:8" ht="15.95" customHeight="1" x14ac:dyDescent="0.25">
      <c r="A104" s="61"/>
      <c r="B104" s="17" t="s">
        <v>77</v>
      </c>
      <c r="C104" s="112" t="s">
        <v>335</v>
      </c>
      <c r="D104" s="151" t="s">
        <v>291</v>
      </c>
      <c r="E104" s="121">
        <v>4</v>
      </c>
      <c r="F104" s="157">
        <v>0</v>
      </c>
      <c r="G104" s="90">
        <f t="shared" si="5"/>
        <v>0</v>
      </c>
      <c r="H104" s="91"/>
    </row>
    <row r="105" spans="1:8" ht="15.95" customHeight="1" x14ac:dyDescent="0.25">
      <c r="A105" s="61"/>
      <c r="B105" s="17" t="s">
        <v>78</v>
      </c>
      <c r="C105" s="112" t="s">
        <v>336</v>
      </c>
      <c r="D105" s="151" t="s">
        <v>291</v>
      </c>
      <c r="E105" s="121">
        <v>10</v>
      </c>
      <c r="F105" s="157">
        <v>0</v>
      </c>
      <c r="G105" s="90">
        <f t="shared" si="5"/>
        <v>0</v>
      </c>
      <c r="H105" s="91"/>
    </row>
    <row r="106" spans="1:8" ht="15.95" customHeight="1" x14ac:dyDescent="0.25">
      <c r="A106" s="61"/>
      <c r="B106" s="17" t="s">
        <v>79</v>
      </c>
      <c r="C106" s="112" t="s">
        <v>337</v>
      </c>
      <c r="D106" s="151" t="s">
        <v>291</v>
      </c>
      <c r="E106" s="121">
        <v>6</v>
      </c>
      <c r="F106" s="157">
        <v>0</v>
      </c>
      <c r="G106" s="90">
        <f t="shared" si="5"/>
        <v>0</v>
      </c>
      <c r="H106" s="91"/>
    </row>
    <row r="107" spans="1:8" ht="15.95" customHeight="1" x14ac:dyDescent="0.25">
      <c r="A107" s="61"/>
      <c r="B107" s="17" t="s">
        <v>80</v>
      </c>
      <c r="C107" s="112" t="s">
        <v>338</v>
      </c>
      <c r="D107" s="151" t="s">
        <v>291</v>
      </c>
      <c r="E107" s="121">
        <v>4</v>
      </c>
      <c r="F107" s="157">
        <v>0</v>
      </c>
      <c r="G107" s="90">
        <f t="shared" si="5"/>
        <v>0</v>
      </c>
      <c r="H107" s="91"/>
    </row>
    <row r="108" spans="1:8" ht="15.95" customHeight="1" x14ac:dyDescent="0.25">
      <c r="A108" s="61"/>
      <c r="B108" s="17" t="s">
        <v>81</v>
      </c>
      <c r="C108" s="112" t="s">
        <v>339</v>
      </c>
      <c r="D108" s="151" t="s">
        <v>292</v>
      </c>
      <c r="E108" s="121">
        <v>12</v>
      </c>
      <c r="F108" s="157">
        <v>0</v>
      </c>
      <c r="G108" s="90">
        <f t="shared" si="5"/>
        <v>0</v>
      </c>
      <c r="H108" s="91"/>
    </row>
    <row r="109" spans="1:8" ht="15.95" customHeight="1" x14ac:dyDescent="0.25">
      <c r="A109" s="61"/>
      <c r="B109" s="17" t="s">
        <v>82</v>
      </c>
      <c r="C109" s="112" t="s">
        <v>340</v>
      </c>
      <c r="D109" s="151" t="s">
        <v>292</v>
      </c>
      <c r="E109" s="121">
        <v>9</v>
      </c>
      <c r="F109" s="157">
        <v>0</v>
      </c>
      <c r="G109" s="90">
        <f t="shared" si="5"/>
        <v>0</v>
      </c>
      <c r="H109" s="91"/>
    </row>
    <row r="110" spans="1:8" ht="15.95" customHeight="1" x14ac:dyDescent="0.25">
      <c r="A110" s="61"/>
      <c r="B110" s="17" t="s">
        <v>83</v>
      </c>
      <c r="C110" s="112" t="s">
        <v>341</v>
      </c>
      <c r="D110" s="151" t="s">
        <v>292</v>
      </c>
      <c r="E110" s="121">
        <v>8</v>
      </c>
      <c r="F110" s="157">
        <v>0</v>
      </c>
      <c r="G110" s="90">
        <f t="shared" si="5"/>
        <v>0</v>
      </c>
      <c r="H110" s="91"/>
    </row>
    <row r="111" spans="1:8" ht="15.95" customHeight="1" x14ac:dyDescent="0.25">
      <c r="A111" s="61"/>
      <c r="B111" s="17" t="s">
        <v>84</v>
      </c>
      <c r="C111" s="112" t="s">
        <v>342</v>
      </c>
      <c r="D111" s="151" t="s">
        <v>292</v>
      </c>
      <c r="E111" s="121">
        <v>12</v>
      </c>
      <c r="F111" s="157">
        <v>0</v>
      </c>
      <c r="G111" s="90">
        <f t="shared" si="5"/>
        <v>0</v>
      </c>
      <c r="H111" s="91"/>
    </row>
    <row r="112" spans="1:8" ht="15.95" customHeight="1" x14ac:dyDescent="0.25">
      <c r="A112" s="61"/>
      <c r="B112" s="17" t="s">
        <v>85</v>
      </c>
      <c r="C112" s="112" t="s">
        <v>343</v>
      </c>
      <c r="D112" s="151" t="s">
        <v>291</v>
      </c>
      <c r="E112" s="121">
        <v>10</v>
      </c>
      <c r="F112" s="157">
        <v>0</v>
      </c>
      <c r="G112" s="90">
        <f t="shared" si="5"/>
        <v>0</v>
      </c>
      <c r="H112" s="91"/>
    </row>
    <row r="113" spans="1:8" ht="26.1" customHeight="1" x14ac:dyDescent="0.25">
      <c r="A113" s="61"/>
      <c r="B113" s="17" t="s">
        <v>86</v>
      </c>
      <c r="C113" s="112" t="s">
        <v>344</v>
      </c>
      <c r="D113" s="151" t="s">
        <v>514</v>
      </c>
      <c r="E113" s="121">
        <v>1</v>
      </c>
      <c r="F113" s="157">
        <v>0</v>
      </c>
      <c r="G113" s="90">
        <f t="shared" si="5"/>
        <v>0</v>
      </c>
      <c r="H113" s="91"/>
    </row>
    <row r="114" spans="1:8" ht="26.1" customHeight="1" x14ac:dyDescent="0.25">
      <c r="A114" s="62"/>
      <c r="B114" s="23">
        <v>6.2</v>
      </c>
      <c r="C114" s="114" t="s">
        <v>770</v>
      </c>
      <c r="D114" s="114"/>
      <c r="E114" s="125"/>
      <c r="F114" s="14"/>
      <c r="G114" s="88"/>
      <c r="H114" s="89">
        <f>+G115+G116</f>
        <v>0</v>
      </c>
    </row>
    <row r="115" spans="1:8" ht="15.95" customHeight="1" x14ac:dyDescent="0.25">
      <c r="A115" s="61"/>
      <c r="B115" s="17" t="s">
        <v>87</v>
      </c>
      <c r="C115" s="112" t="s">
        <v>345</v>
      </c>
      <c r="D115" s="151" t="s">
        <v>291</v>
      </c>
      <c r="E115" s="121">
        <v>1</v>
      </c>
      <c r="F115" s="157">
        <v>0</v>
      </c>
      <c r="G115" s="90">
        <f t="shared" si="5"/>
        <v>0</v>
      </c>
      <c r="H115" s="91"/>
    </row>
    <row r="116" spans="1:8" ht="15.95" customHeight="1" x14ac:dyDescent="0.25">
      <c r="A116" s="61"/>
      <c r="B116" s="17" t="s">
        <v>88</v>
      </c>
      <c r="C116" s="112" t="s">
        <v>346</v>
      </c>
      <c r="D116" s="151" t="s">
        <v>291</v>
      </c>
      <c r="E116" s="121">
        <v>1</v>
      </c>
      <c r="F116" s="157">
        <v>0</v>
      </c>
      <c r="G116" s="90">
        <f t="shared" si="5"/>
        <v>0</v>
      </c>
      <c r="H116" s="91"/>
    </row>
    <row r="117" spans="1:8" ht="15.95" customHeight="1" x14ac:dyDescent="0.25">
      <c r="A117" s="62"/>
      <c r="B117" s="23">
        <v>6.3</v>
      </c>
      <c r="C117" s="114" t="s">
        <v>278</v>
      </c>
      <c r="D117" s="114"/>
      <c r="E117" s="125"/>
      <c r="F117" s="14"/>
      <c r="G117" s="88"/>
      <c r="H117" s="89">
        <f>SUM(G118:G154)</f>
        <v>0</v>
      </c>
    </row>
    <row r="118" spans="1:8" ht="15.95" customHeight="1" x14ac:dyDescent="0.25">
      <c r="A118" s="61"/>
      <c r="B118" s="17" t="s">
        <v>89</v>
      </c>
      <c r="C118" s="112" t="s">
        <v>347</v>
      </c>
      <c r="D118" s="151" t="s">
        <v>292</v>
      </c>
      <c r="E118" s="121">
        <v>66</v>
      </c>
      <c r="F118" s="157">
        <v>0</v>
      </c>
      <c r="G118" s="90">
        <f t="shared" si="5"/>
        <v>0</v>
      </c>
      <c r="H118" s="91"/>
    </row>
    <row r="119" spans="1:8" ht="15.95" customHeight="1" x14ac:dyDescent="0.25">
      <c r="A119" s="61"/>
      <c r="B119" s="17" t="s">
        <v>90</v>
      </c>
      <c r="C119" s="112" t="s">
        <v>316</v>
      </c>
      <c r="D119" s="151" t="s">
        <v>291</v>
      </c>
      <c r="E119" s="121">
        <v>13</v>
      </c>
      <c r="F119" s="157">
        <v>0</v>
      </c>
      <c r="G119" s="90">
        <f t="shared" si="5"/>
        <v>0</v>
      </c>
      <c r="H119" s="91"/>
    </row>
    <row r="120" spans="1:8" ht="15.95" customHeight="1" x14ac:dyDescent="0.25">
      <c r="A120" s="61"/>
      <c r="B120" s="17" t="s">
        <v>91</v>
      </c>
      <c r="C120" s="112" t="s">
        <v>348</v>
      </c>
      <c r="D120" s="151" t="s">
        <v>292</v>
      </c>
      <c r="E120" s="121">
        <v>3</v>
      </c>
      <c r="F120" s="157">
        <v>0</v>
      </c>
      <c r="G120" s="90">
        <f t="shared" si="5"/>
        <v>0</v>
      </c>
      <c r="H120" s="91"/>
    </row>
    <row r="121" spans="1:8" ht="15.95" customHeight="1" x14ac:dyDescent="0.25">
      <c r="A121" s="61"/>
      <c r="B121" s="17" t="s">
        <v>92</v>
      </c>
      <c r="C121" s="112" t="s">
        <v>316</v>
      </c>
      <c r="D121" s="151" t="s">
        <v>291</v>
      </c>
      <c r="E121" s="121">
        <v>12</v>
      </c>
      <c r="F121" s="157">
        <v>0</v>
      </c>
      <c r="G121" s="90">
        <f t="shared" si="5"/>
        <v>0</v>
      </c>
      <c r="H121" s="91"/>
    </row>
    <row r="122" spans="1:8" ht="15.95" customHeight="1" x14ac:dyDescent="0.25">
      <c r="A122" s="61"/>
      <c r="B122" s="17" t="s">
        <v>836</v>
      </c>
      <c r="C122" s="112" t="s">
        <v>349</v>
      </c>
      <c r="D122" s="151" t="s">
        <v>292</v>
      </c>
      <c r="E122" s="121">
        <v>30</v>
      </c>
      <c r="F122" s="157">
        <v>0</v>
      </c>
      <c r="G122" s="90">
        <f t="shared" si="5"/>
        <v>0</v>
      </c>
      <c r="H122" s="91"/>
    </row>
    <row r="123" spans="1:8" ht="15.95" customHeight="1" x14ac:dyDescent="0.25">
      <c r="A123" s="61"/>
      <c r="B123" s="17" t="s">
        <v>837</v>
      </c>
      <c r="C123" s="112" t="s">
        <v>350</v>
      </c>
      <c r="D123" s="151" t="s">
        <v>291</v>
      </c>
      <c r="E123" s="121">
        <v>29</v>
      </c>
      <c r="F123" s="157">
        <v>0</v>
      </c>
      <c r="G123" s="90">
        <f t="shared" si="5"/>
        <v>0</v>
      </c>
      <c r="H123" s="91"/>
    </row>
    <row r="124" spans="1:8" ht="15.95" customHeight="1" x14ac:dyDescent="0.25">
      <c r="A124" s="61"/>
      <c r="B124" s="17" t="s">
        <v>838</v>
      </c>
      <c r="C124" s="112" t="s">
        <v>351</v>
      </c>
      <c r="D124" s="151" t="s">
        <v>292</v>
      </c>
      <c r="E124" s="121">
        <v>82</v>
      </c>
      <c r="F124" s="157">
        <v>0</v>
      </c>
      <c r="G124" s="90">
        <f t="shared" si="5"/>
        <v>0</v>
      </c>
      <c r="H124" s="91"/>
    </row>
    <row r="125" spans="1:8" ht="15.95" customHeight="1" x14ac:dyDescent="0.25">
      <c r="A125" s="61"/>
      <c r="B125" s="17" t="s">
        <v>839</v>
      </c>
      <c r="C125" s="112" t="s">
        <v>320</v>
      </c>
      <c r="D125" s="151" t="s">
        <v>291</v>
      </c>
      <c r="E125" s="121">
        <v>66</v>
      </c>
      <c r="F125" s="157">
        <v>0</v>
      </c>
      <c r="G125" s="90">
        <f t="shared" si="5"/>
        <v>0</v>
      </c>
      <c r="H125" s="91"/>
    </row>
    <row r="126" spans="1:8" ht="15.95" customHeight="1" x14ac:dyDescent="0.25">
      <c r="A126" s="61"/>
      <c r="B126" s="17" t="s">
        <v>840</v>
      </c>
      <c r="C126" s="112" t="s">
        <v>352</v>
      </c>
      <c r="D126" s="151" t="s">
        <v>292</v>
      </c>
      <c r="E126" s="121">
        <v>100</v>
      </c>
      <c r="F126" s="157">
        <v>0</v>
      </c>
      <c r="G126" s="90">
        <f t="shared" si="5"/>
        <v>0</v>
      </c>
      <c r="H126" s="91"/>
    </row>
    <row r="127" spans="1:8" ht="15.95" customHeight="1" x14ac:dyDescent="0.25">
      <c r="A127" s="61"/>
      <c r="B127" s="17" t="s">
        <v>841</v>
      </c>
      <c r="C127" s="112" t="s">
        <v>353</v>
      </c>
      <c r="D127" s="151" t="s">
        <v>291</v>
      </c>
      <c r="E127" s="121">
        <v>17</v>
      </c>
      <c r="F127" s="157">
        <v>0</v>
      </c>
      <c r="G127" s="90">
        <f t="shared" si="5"/>
        <v>0</v>
      </c>
      <c r="H127" s="91"/>
    </row>
    <row r="128" spans="1:8" ht="15.95" customHeight="1" x14ac:dyDescent="0.25">
      <c r="A128" s="61"/>
      <c r="B128" s="17" t="s">
        <v>842</v>
      </c>
      <c r="C128" s="112" t="s">
        <v>354</v>
      </c>
      <c r="D128" s="151" t="s">
        <v>292</v>
      </c>
      <c r="E128" s="121">
        <v>3</v>
      </c>
      <c r="F128" s="157">
        <v>0</v>
      </c>
      <c r="G128" s="90">
        <f t="shared" si="5"/>
        <v>0</v>
      </c>
      <c r="H128" s="91"/>
    </row>
    <row r="129" spans="1:8" ht="15.95" customHeight="1" x14ac:dyDescent="0.25">
      <c r="A129" s="61"/>
      <c r="B129" s="17" t="s">
        <v>843</v>
      </c>
      <c r="C129" s="112" t="s">
        <v>355</v>
      </c>
      <c r="D129" s="151" t="s">
        <v>291</v>
      </c>
      <c r="E129" s="121">
        <v>5</v>
      </c>
      <c r="F129" s="157">
        <v>0</v>
      </c>
      <c r="G129" s="90">
        <f t="shared" si="5"/>
        <v>0</v>
      </c>
      <c r="H129" s="91"/>
    </row>
    <row r="130" spans="1:8" ht="15.95" customHeight="1" x14ac:dyDescent="0.25">
      <c r="A130" s="61"/>
      <c r="B130" s="17" t="s">
        <v>844</v>
      </c>
      <c r="C130" s="112" t="s">
        <v>356</v>
      </c>
      <c r="D130" s="151" t="s">
        <v>292</v>
      </c>
      <c r="E130" s="121">
        <v>59</v>
      </c>
      <c r="F130" s="157">
        <v>0</v>
      </c>
      <c r="G130" s="90">
        <f t="shared" si="5"/>
        <v>0</v>
      </c>
      <c r="H130" s="91"/>
    </row>
    <row r="131" spans="1:8" ht="15.95" customHeight="1" x14ac:dyDescent="0.25">
      <c r="A131" s="61"/>
      <c r="B131" s="17" t="s">
        <v>845</v>
      </c>
      <c r="C131" s="112" t="s">
        <v>357</v>
      </c>
      <c r="D131" s="151" t="s">
        <v>291</v>
      </c>
      <c r="E131" s="121">
        <v>63</v>
      </c>
      <c r="F131" s="157">
        <v>0</v>
      </c>
      <c r="G131" s="90">
        <f t="shared" si="5"/>
        <v>0</v>
      </c>
      <c r="H131" s="91"/>
    </row>
    <row r="132" spans="1:8" ht="15.95" customHeight="1" x14ac:dyDescent="0.25">
      <c r="A132" s="61"/>
      <c r="B132" s="17" t="s">
        <v>846</v>
      </c>
      <c r="C132" s="112" t="s">
        <v>358</v>
      </c>
      <c r="D132" s="151" t="s">
        <v>291</v>
      </c>
      <c r="E132" s="121">
        <v>1</v>
      </c>
      <c r="F132" s="157">
        <v>0</v>
      </c>
      <c r="G132" s="90">
        <f t="shared" si="5"/>
        <v>0</v>
      </c>
      <c r="H132" s="91"/>
    </row>
    <row r="133" spans="1:8" ht="15.95" customHeight="1" x14ac:dyDescent="0.25">
      <c r="A133" s="61"/>
      <c r="B133" s="17" t="s">
        <v>847</v>
      </c>
      <c r="C133" s="112" t="s">
        <v>359</v>
      </c>
      <c r="D133" s="151" t="s">
        <v>291</v>
      </c>
      <c r="E133" s="121">
        <v>1</v>
      </c>
      <c r="F133" s="157">
        <v>0</v>
      </c>
      <c r="G133" s="90">
        <f t="shared" si="5"/>
        <v>0</v>
      </c>
      <c r="H133" s="91"/>
    </row>
    <row r="134" spans="1:8" ht="15.95" customHeight="1" x14ac:dyDescent="0.25">
      <c r="A134" s="61"/>
      <c r="B134" s="17" t="s">
        <v>848</v>
      </c>
      <c r="C134" s="112" t="s">
        <v>360</v>
      </c>
      <c r="D134" s="151" t="s">
        <v>291</v>
      </c>
      <c r="E134" s="121">
        <v>1</v>
      </c>
      <c r="F134" s="157">
        <v>0</v>
      </c>
      <c r="G134" s="90">
        <f t="shared" si="5"/>
        <v>0</v>
      </c>
      <c r="H134" s="91"/>
    </row>
    <row r="135" spans="1:8" ht="15.95" customHeight="1" x14ac:dyDescent="0.25">
      <c r="A135" s="61"/>
      <c r="B135" s="17" t="s">
        <v>849</v>
      </c>
      <c r="C135" s="112" t="s">
        <v>361</v>
      </c>
      <c r="D135" s="151" t="s">
        <v>291</v>
      </c>
      <c r="E135" s="121">
        <v>2</v>
      </c>
      <c r="F135" s="157">
        <v>0</v>
      </c>
      <c r="G135" s="90">
        <f t="shared" si="5"/>
        <v>0</v>
      </c>
      <c r="H135" s="91"/>
    </row>
    <row r="136" spans="1:8" ht="26.1" customHeight="1" x14ac:dyDescent="0.25">
      <c r="A136" s="61"/>
      <c r="B136" s="17" t="s">
        <v>850</v>
      </c>
      <c r="C136" s="112" t="s">
        <v>362</v>
      </c>
      <c r="D136" s="151" t="s">
        <v>291</v>
      </c>
      <c r="E136" s="121">
        <v>60</v>
      </c>
      <c r="F136" s="157">
        <v>0</v>
      </c>
      <c r="G136" s="90">
        <f t="shared" si="5"/>
        <v>0</v>
      </c>
      <c r="H136" s="91"/>
    </row>
    <row r="137" spans="1:8" ht="26.1" customHeight="1" x14ac:dyDescent="0.25">
      <c r="A137" s="61"/>
      <c r="B137" s="17" t="s">
        <v>851</v>
      </c>
      <c r="C137" s="112" t="s">
        <v>363</v>
      </c>
      <c r="D137" s="151" t="s">
        <v>291</v>
      </c>
      <c r="E137" s="121">
        <v>10</v>
      </c>
      <c r="F137" s="157">
        <v>0</v>
      </c>
      <c r="G137" s="90">
        <f t="shared" si="5"/>
        <v>0</v>
      </c>
      <c r="H137" s="91"/>
    </row>
    <row r="138" spans="1:8" ht="15.95" customHeight="1" x14ac:dyDescent="0.25">
      <c r="A138" s="61"/>
      <c r="B138" s="17" t="s">
        <v>852</v>
      </c>
      <c r="C138" s="112" t="s">
        <v>364</v>
      </c>
      <c r="D138" s="151" t="s">
        <v>291</v>
      </c>
      <c r="E138" s="121">
        <v>70</v>
      </c>
      <c r="F138" s="157">
        <v>0</v>
      </c>
      <c r="G138" s="90">
        <f t="shared" si="5"/>
        <v>0</v>
      </c>
      <c r="H138" s="91"/>
    </row>
    <row r="139" spans="1:8" ht="15.95" customHeight="1" x14ac:dyDescent="0.25">
      <c r="A139" s="61"/>
      <c r="B139" s="17" t="s">
        <v>853</v>
      </c>
      <c r="C139" s="112" t="s">
        <v>365</v>
      </c>
      <c r="D139" s="151" t="s">
        <v>291</v>
      </c>
      <c r="E139" s="121">
        <v>1</v>
      </c>
      <c r="F139" s="157">
        <v>0</v>
      </c>
      <c r="G139" s="90">
        <f t="shared" si="5"/>
        <v>0</v>
      </c>
      <c r="H139" s="91"/>
    </row>
    <row r="140" spans="1:8" ht="15.95" customHeight="1" x14ac:dyDescent="0.25">
      <c r="A140" s="61"/>
      <c r="B140" s="17" t="s">
        <v>854</v>
      </c>
      <c r="C140" s="112" t="s">
        <v>366</v>
      </c>
      <c r="D140" s="151" t="s">
        <v>291</v>
      </c>
      <c r="E140" s="121">
        <v>1</v>
      </c>
      <c r="F140" s="157">
        <v>0</v>
      </c>
      <c r="G140" s="90">
        <f t="shared" si="5"/>
        <v>0</v>
      </c>
      <c r="H140" s="91"/>
    </row>
    <row r="141" spans="1:8" ht="15.95" customHeight="1" x14ac:dyDescent="0.25">
      <c r="A141" s="61"/>
      <c r="B141" s="17" t="s">
        <v>855</v>
      </c>
      <c r="C141" s="112" t="s">
        <v>367</v>
      </c>
      <c r="D141" s="151" t="s">
        <v>291</v>
      </c>
      <c r="E141" s="121">
        <v>2</v>
      </c>
      <c r="F141" s="157">
        <v>0</v>
      </c>
      <c r="G141" s="90">
        <f t="shared" si="5"/>
        <v>0</v>
      </c>
      <c r="H141" s="91"/>
    </row>
    <row r="142" spans="1:8" ht="15.95" customHeight="1" x14ac:dyDescent="0.25">
      <c r="A142" s="61"/>
      <c r="B142" s="17" t="s">
        <v>856</v>
      </c>
      <c r="C142" s="112" t="s">
        <v>336</v>
      </c>
      <c r="D142" s="151" t="s">
        <v>291</v>
      </c>
      <c r="E142" s="121">
        <v>1</v>
      </c>
      <c r="F142" s="157">
        <v>0</v>
      </c>
      <c r="G142" s="90">
        <f t="shared" si="5"/>
        <v>0</v>
      </c>
      <c r="H142" s="91"/>
    </row>
    <row r="143" spans="1:8" ht="15.95" customHeight="1" x14ac:dyDescent="0.25">
      <c r="A143" s="61"/>
      <c r="B143" s="17" t="s">
        <v>857</v>
      </c>
      <c r="C143" s="112" t="s">
        <v>368</v>
      </c>
      <c r="D143" s="151" t="s">
        <v>291</v>
      </c>
      <c r="E143" s="121">
        <v>10</v>
      </c>
      <c r="F143" s="157">
        <v>0</v>
      </c>
      <c r="G143" s="90">
        <f t="shared" si="5"/>
        <v>0</v>
      </c>
      <c r="H143" s="91"/>
    </row>
    <row r="144" spans="1:8" ht="15.95" customHeight="1" x14ac:dyDescent="0.25">
      <c r="A144" s="61"/>
      <c r="B144" s="17" t="s">
        <v>858</v>
      </c>
      <c r="C144" s="112" t="s">
        <v>337</v>
      </c>
      <c r="D144" s="151" t="s">
        <v>291</v>
      </c>
      <c r="E144" s="121">
        <v>26</v>
      </c>
      <c r="F144" s="157">
        <v>0</v>
      </c>
      <c r="G144" s="90">
        <f t="shared" si="5"/>
        <v>0</v>
      </c>
      <c r="H144" s="91"/>
    </row>
    <row r="145" spans="1:8" ht="15.95" customHeight="1" x14ac:dyDescent="0.25">
      <c r="A145" s="61"/>
      <c r="B145" s="17" t="s">
        <v>859</v>
      </c>
      <c r="C145" s="112" t="s">
        <v>369</v>
      </c>
      <c r="D145" s="151" t="s">
        <v>291</v>
      </c>
      <c r="E145" s="121">
        <v>34</v>
      </c>
      <c r="F145" s="157">
        <v>0</v>
      </c>
      <c r="G145" s="90">
        <f t="shared" si="5"/>
        <v>0</v>
      </c>
      <c r="H145" s="91"/>
    </row>
    <row r="146" spans="1:8" ht="15.95" customHeight="1" x14ac:dyDescent="0.25">
      <c r="A146" s="61"/>
      <c r="B146" s="17" t="s">
        <v>860</v>
      </c>
      <c r="C146" s="112" t="s">
        <v>370</v>
      </c>
      <c r="D146" s="151" t="s">
        <v>291</v>
      </c>
      <c r="E146" s="121">
        <v>2</v>
      </c>
      <c r="F146" s="157">
        <v>0</v>
      </c>
      <c r="G146" s="90">
        <f t="shared" si="5"/>
        <v>0</v>
      </c>
      <c r="H146" s="91"/>
    </row>
    <row r="147" spans="1:8" ht="15.95" customHeight="1" x14ac:dyDescent="0.25">
      <c r="A147" s="61"/>
      <c r="B147" s="17" t="s">
        <v>861</v>
      </c>
      <c r="C147" s="112" t="s">
        <v>371</v>
      </c>
      <c r="D147" s="151" t="s">
        <v>291</v>
      </c>
      <c r="E147" s="121">
        <v>30</v>
      </c>
      <c r="F147" s="157">
        <v>0</v>
      </c>
      <c r="G147" s="90">
        <f t="shared" ref="G147:G152" si="6">ROUND(E147*F148,0)</f>
        <v>0</v>
      </c>
      <c r="H147" s="91"/>
    </row>
    <row r="148" spans="1:8" ht="15.95" customHeight="1" x14ac:dyDescent="0.25">
      <c r="A148" s="61"/>
      <c r="B148" s="17" t="s">
        <v>862</v>
      </c>
      <c r="C148" s="112" t="s">
        <v>372</v>
      </c>
      <c r="D148" s="151" t="s">
        <v>291</v>
      </c>
      <c r="E148" s="121">
        <v>5</v>
      </c>
      <c r="F148" s="157">
        <v>0</v>
      </c>
      <c r="G148" s="90">
        <f t="shared" si="6"/>
        <v>0</v>
      </c>
      <c r="H148" s="91"/>
    </row>
    <row r="149" spans="1:8" ht="15.95" customHeight="1" x14ac:dyDescent="0.25">
      <c r="A149" s="61"/>
      <c r="B149" s="17" t="s">
        <v>863</v>
      </c>
      <c r="C149" s="112" t="s">
        <v>339</v>
      </c>
      <c r="D149" s="151" t="s">
        <v>292</v>
      </c>
      <c r="E149" s="121">
        <v>3</v>
      </c>
      <c r="F149" s="157">
        <v>0</v>
      </c>
      <c r="G149" s="90">
        <f t="shared" si="6"/>
        <v>0</v>
      </c>
      <c r="H149" s="91"/>
    </row>
    <row r="150" spans="1:8" ht="15.95" customHeight="1" x14ac:dyDescent="0.25">
      <c r="A150" s="61"/>
      <c r="B150" s="17" t="s">
        <v>864</v>
      </c>
      <c r="C150" s="112" t="s">
        <v>373</v>
      </c>
      <c r="D150" s="151" t="s">
        <v>292</v>
      </c>
      <c r="E150" s="121">
        <v>30</v>
      </c>
      <c r="F150" s="157">
        <v>0</v>
      </c>
      <c r="G150" s="90">
        <f t="shared" si="6"/>
        <v>0</v>
      </c>
      <c r="H150" s="91"/>
    </row>
    <row r="151" spans="1:8" ht="15.95" customHeight="1" x14ac:dyDescent="0.25">
      <c r="A151" s="61"/>
      <c r="B151" s="17" t="s">
        <v>865</v>
      </c>
      <c r="C151" s="112" t="s">
        <v>340</v>
      </c>
      <c r="D151" s="151" t="s">
        <v>292</v>
      </c>
      <c r="E151" s="121">
        <v>82</v>
      </c>
      <c r="F151" s="157">
        <v>0</v>
      </c>
      <c r="G151" s="90">
        <f t="shared" si="6"/>
        <v>0</v>
      </c>
      <c r="H151" s="91"/>
    </row>
    <row r="152" spans="1:8" ht="15.95" customHeight="1" x14ac:dyDescent="0.25">
      <c r="A152" s="61"/>
      <c r="B152" s="17" t="s">
        <v>866</v>
      </c>
      <c r="C152" s="112" t="s">
        <v>374</v>
      </c>
      <c r="D152" s="151" t="s">
        <v>292</v>
      </c>
      <c r="E152" s="121">
        <v>100</v>
      </c>
      <c r="F152" s="157">
        <v>0</v>
      </c>
      <c r="G152" s="90">
        <f t="shared" si="6"/>
        <v>0</v>
      </c>
      <c r="H152" s="91"/>
    </row>
    <row r="153" spans="1:8" ht="15.95" customHeight="1" x14ac:dyDescent="0.25">
      <c r="A153" s="61"/>
      <c r="B153" s="17" t="s">
        <v>867</v>
      </c>
      <c r="C153" s="112" t="s">
        <v>375</v>
      </c>
      <c r="D153" s="151" t="s">
        <v>292</v>
      </c>
      <c r="E153" s="121">
        <v>3</v>
      </c>
      <c r="F153" s="157">
        <v>0</v>
      </c>
      <c r="G153" s="90">
        <f>+F153*E153</f>
        <v>0</v>
      </c>
      <c r="H153" s="91"/>
    </row>
    <row r="154" spans="1:8" ht="15.95" customHeight="1" x14ac:dyDescent="0.25">
      <c r="A154" s="61"/>
      <c r="B154" s="17" t="s">
        <v>868</v>
      </c>
      <c r="C154" s="112" t="s">
        <v>376</v>
      </c>
      <c r="D154" s="151" t="s">
        <v>292</v>
      </c>
      <c r="E154" s="121">
        <v>59</v>
      </c>
      <c r="F154" s="157">
        <v>0</v>
      </c>
      <c r="G154" s="90">
        <f>+F154*E154</f>
        <v>0</v>
      </c>
      <c r="H154" s="91"/>
    </row>
    <row r="155" spans="1:8" ht="15.95" customHeight="1" x14ac:dyDescent="0.25">
      <c r="A155" s="62"/>
      <c r="B155" s="23">
        <v>6.4</v>
      </c>
      <c r="C155" s="13" t="s">
        <v>49</v>
      </c>
      <c r="D155" s="114"/>
      <c r="E155" s="125"/>
      <c r="F155" s="14"/>
      <c r="G155" s="88"/>
      <c r="H155" s="89">
        <f>SUM(G156:G159)</f>
        <v>0</v>
      </c>
    </row>
    <row r="156" spans="1:8" ht="15.95" customHeight="1" x14ac:dyDescent="0.25">
      <c r="A156" s="61"/>
      <c r="B156" s="17" t="s">
        <v>93</v>
      </c>
      <c r="C156" s="112" t="s">
        <v>377</v>
      </c>
      <c r="D156" s="151" t="s">
        <v>291</v>
      </c>
      <c r="E156" s="121">
        <v>1</v>
      </c>
      <c r="F156" s="157">
        <v>0</v>
      </c>
      <c r="G156" s="90">
        <f t="shared" ref="G156:G214" si="7">ROUND(E156*F156,0)</f>
        <v>0</v>
      </c>
      <c r="H156" s="91"/>
    </row>
    <row r="157" spans="1:8" ht="15.95" customHeight="1" x14ac:dyDescent="0.25">
      <c r="A157" s="61"/>
      <c r="B157" s="17" t="s">
        <v>94</v>
      </c>
      <c r="C157" s="112" t="s">
        <v>378</v>
      </c>
      <c r="D157" s="151" t="s">
        <v>291</v>
      </c>
      <c r="E157" s="121">
        <v>6</v>
      </c>
      <c r="F157" s="157">
        <v>0</v>
      </c>
      <c r="G157" s="90">
        <f t="shared" si="7"/>
        <v>0</v>
      </c>
      <c r="H157" s="91"/>
    </row>
    <row r="158" spans="1:8" ht="15.95" customHeight="1" x14ac:dyDescent="0.25">
      <c r="A158" s="61"/>
      <c r="B158" s="17" t="s">
        <v>95</v>
      </c>
      <c r="C158" s="112" t="s">
        <v>379</v>
      </c>
      <c r="D158" s="151" t="s">
        <v>291</v>
      </c>
      <c r="E158" s="121">
        <v>1</v>
      </c>
      <c r="F158" s="157">
        <v>0</v>
      </c>
      <c r="G158" s="90">
        <f t="shared" si="7"/>
        <v>0</v>
      </c>
      <c r="H158" s="91"/>
    </row>
    <row r="159" spans="1:8" ht="15.95" customHeight="1" x14ac:dyDescent="0.25">
      <c r="A159" s="61"/>
      <c r="B159" s="17" t="s">
        <v>96</v>
      </c>
      <c r="C159" s="112" t="s">
        <v>380</v>
      </c>
      <c r="D159" s="151" t="s">
        <v>514</v>
      </c>
      <c r="E159" s="121">
        <v>3</v>
      </c>
      <c r="F159" s="157">
        <v>0</v>
      </c>
      <c r="G159" s="90">
        <f t="shared" si="7"/>
        <v>0</v>
      </c>
      <c r="H159" s="91"/>
    </row>
    <row r="160" spans="1:8" ht="15.95" customHeight="1" x14ac:dyDescent="0.25">
      <c r="A160" s="65"/>
      <c r="B160" s="24"/>
      <c r="C160" s="146" t="s">
        <v>50</v>
      </c>
      <c r="D160" s="152"/>
      <c r="E160" s="126"/>
      <c r="F160" s="26"/>
      <c r="G160" s="98"/>
      <c r="H160" s="99"/>
    </row>
    <row r="161" spans="1:8" ht="43.5" customHeight="1" x14ac:dyDescent="0.25">
      <c r="A161" s="62"/>
      <c r="B161" s="23">
        <v>6.5</v>
      </c>
      <c r="C161" s="114" t="s">
        <v>381</v>
      </c>
      <c r="D161" s="114"/>
      <c r="E161" s="125"/>
      <c r="F161" s="14"/>
      <c r="G161" s="88"/>
      <c r="H161" s="89">
        <f>SUM(G162:G168)</f>
        <v>0</v>
      </c>
    </row>
    <row r="162" spans="1:8" ht="15.95" customHeight="1" x14ac:dyDescent="0.25">
      <c r="A162" s="61"/>
      <c r="B162" s="17" t="s">
        <v>97</v>
      </c>
      <c r="C162" s="112" t="s">
        <v>382</v>
      </c>
      <c r="D162" s="151" t="s">
        <v>292</v>
      </c>
      <c r="E162" s="121">
        <v>60</v>
      </c>
      <c r="F162" s="157">
        <v>0</v>
      </c>
      <c r="G162" s="90">
        <f t="shared" si="7"/>
        <v>0</v>
      </c>
      <c r="H162" s="91"/>
    </row>
    <row r="163" spans="1:8" ht="15.95" customHeight="1" x14ac:dyDescent="0.25">
      <c r="A163" s="61"/>
      <c r="B163" s="17" t="s">
        <v>98</v>
      </c>
      <c r="C163" s="112" t="s">
        <v>383</v>
      </c>
      <c r="D163" s="151" t="s">
        <v>291</v>
      </c>
      <c r="E163" s="121">
        <v>18</v>
      </c>
      <c r="F163" s="157">
        <v>0</v>
      </c>
      <c r="G163" s="90">
        <f t="shared" si="7"/>
        <v>0</v>
      </c>
      <c r="H163" s="91"/>
    </row>
    <row r="164" spans="1:8" ht="15.95" customHeight="1" x14ac:dyDescent="0.25">
      <c r="A164" s="61"/>
      <c r="B164" s="17" t="s">
        <v>99</v>
      </c>
      <c r="C164" s="112" t="s">
        <v>384</v>
      </c>
      <c r="D164" s="151" t="s">
        <v>291</v>
      </c>
      <c r="E164" s="121">
        <v>2</v>
      </c>
      <c r="F164" s="157">
        <v>0</v>
      </c>
      <c r="G164" s="90">
        <f t="shared" si="7"/>
        <v>0</v>
      </c>
      <c r="H164" s="91"/>
    </row>
    <row r="165" spans="1:8" ht="15.95" customHeight="1" x14ac:dyDescent="0.25">
      <c r="A165" s="61"/>
      <c r="B165" s="17" t="s">
        <v>100</v>
      </c>
      <c r="C165" s="112" t="s">
        <v>385</v>
      </c>
      <c r="D165" s="151" t="s">
        <v>291</v>
      </c>
      <c r="E165" s="121">
        <v>1</v>
      </c>
      <c r="F165" s="157">
        <v>0</v>
      </c>
      <c r="G165" s="90">
        <f t="shared" si="7"/>
        <v>0</v>
      </c>
      <c r="H165" s="91"/>
    </row>
    <row r="166" spans="1:8" ht="15.95" customHeight="1" x14ac:dyDescent="0.25">
      <c r="A166" s="61"/>
      <c r="B166" s="17" t="s">
        <v>101</v>
      </c>
      <c r="C166" s="112" t="s">
        <v>386</v>
      </c>
      <c r="D166" s="151" t="s">
        <v>291</v>
      </c>
      <c r="E166" s="121">
        <v>2</v>
      </c>
      <c r="F166" s="157">
        <v>0</v>
      </c>
      <c r="G166" s="90">
        <f t="shared" si="7"/>
        <v>0</v>
      </c>
      <c r="H166" s="91"/>
    </row>
    <row r="167" spans="1:8" ht="15.95" customHeight="1" x14ac:dyDescent="0.25">
      <c r="A167" s="61"/>
      <c r="B167" s="17" t="s">
        <v>102</v>
      </c>
      <c r="C167" s="112" t="s">
        <v>387</v>
      </c>
      <c r="D167" s="151" t="s">
        <v>291</v>
      </c>
      <c r="E167" s="121">
        <v>1</v>
      </c>
      <c r="F167" s="157">
        <v>0</v>
      </c>
      <c r="G167" s="90">
        <f t="shared" si="7"/>
        <v>0</v>
      </c>
      <c r="H167" s="91"/>
    </row>
    <row r="168" spans="1:8" ht="15.95" customHeight="1" x14ac:dyDescent="0.25">
      <c r="A168" s="61"/>
      <c r="B168" s="17" t="s">
        <v>103</v>
      </c>
      <c r="C168" s="112" t="s">
        <v>388</v>
      </c>
      <c r="D168" s="151" t="s">
        <v>291</v>
      </c>
      <c r="E168" s="121">
        <v>1</v>
      </c>
      <c r="F168" s="157">
        <v>0</v>
      </c>
      <c r="G168" s="90">
        <f t="shared" si="7"/>
        <v>0</v>
      </c>
      <c r="H168" s="91"/>
    </row>
    <row r="169" spans="1:8" ht="44.25" customHeight="1" x14ac:dyDescent="0.25">
      <c r="A169" s="62"/>
      <c r="B169" s="23">
        <v>6.6</v>
      </c>
      <c r="C169" s="13" t="s">
        <v>279</v>
      </c>
      <c r="D169" s="114"/>
      <c r="E169" s="125"/>
      <c r="F169" s="14"/>
      <c r="G169" s="88"/>
      <c r="H169" s="89">
        <f>SUM(G170:G188)</f>
        <v>0</v>
      </c>
    </row>
    <row r="170" spans="1:8" ht="15.95" customHeight="1" x14ac:dyDescent="0.25">
      <c r="A170" s="61"/>
      <c r="B170" s="17" t="s">
        <v>104</v>
      </c>
      <c r="C170" s="112" t="s">
        <v>389</v>
      </c>
      <c r="D170" s="151" t="s">
        <v>291</v>
      </c>
      <c r="E170" s="121">
        <v>3</v>
      </c>
      <c r="F170" s="157">
        <v>0</v>
      </c>
      <c r="G170" s="90">
        <f t="shared" si="7"/>
        <v>0</v>
      </c>
      <c r="H170" s="91"/>
    </row>
    <row r="171" spans="1:8" ht="15.95" customHeight="1" x14ac:dyDescent="0.25">
      <c r="A171" s="61"/>
      <c r="B171" s="17" t="s">
        <v>105</v>
      </c>
      <c r="C171" s="112" t="s">
        <v>390</v>
      </c>
      <c r="D171" s="151" t="s">
        <v>291</v>
      </c>
      <c r="E171" s="121">
        <v>2</v>
      </c>
      <c r="F171" s="157">
        <v>0</v>
      </c>
      <c r="G171" s="90">
        <f t="shared" si="7"/>
        <v>0</v>
      </c>
      <c r="H171" s="91"/>
    </row>
    <row r="172" spans="1:8" ht="15.95" customHeight="1" x14ac:dyDescent="0.25">
      <c r="A172" s="61"/>
      <c r="B172" s="17" t="s">
        <v>106</v>
      </c>
      <c r="C172" s="112" t="s">
        <v>391</v>
      </c>
      <c r="D172" s="151" t="s">
        <v>291</v>
      </c>
      <c r="E172" s="121">
        <v>8</v>
      </c>
      <c r="F172" s="157">
        <v>0</v>
      </c>
      <c r="G172" s="90">
        <f t="shared" si="7"/>
        <v>0</v>
      </c>
      <c r="H172" s="91"/>
    </row>
    <row r="173" spans="1:8" ht="15.95" customHeight="1" x14ac:dyDescent="0.25">
      <c r="A173" s="61"/>
      <c r="B173" s="17" t="s">
        <v>107</v>
      </c>
      <c r="C173" s="112" t="s">
        <v>392</v>
      </c>
      <c r="D173" s="151" t="s">
        <v>291</v>
      </c>
      <c r="E173" s="121">
        <v>2</v>
      </c>
      <c r="F173" s="157">
        <v>0</v>
      </c>
      <c r="G173" s="90">
        <f t="shared" si="7"/>
        <v>0</v>
      </c>
      <c r="H173" s="91"/>
    </row>
    <row r="174" spans="1:8" ht="15.95" customHeight="1" x14ac:dyDescent="0.25">
      <c r="A174" s="61"/>
      <c r="B174" s="17" t="s">
        <v>108</v>
      </c>
      <c r="C174" s="112" t="s">
        <v>393</v>
      </c>
      <c r="D174" s="151" t="s">
        <v>291</v>
      </c>
      <c r="E174" s="121">
        <v>3</v>
      </c>
      <c r="F174" s="157">
        <v>0</v>
      </c>
      <c r="G174" s="90">
        <f t="shared" si="7"/>
        <v>0</v>
      </c>
      <c r="H174" s="91"/>
    </row>
    <row r="175" spans="1:8" ht="15.95" customHeight="1" x14ac:dyDescent="0.25">
      <c r="A175" s="61"/>
      <c r="B175" s="17" t="s">
        <v>109</v>
      </c>
      <c r="C175" s="112" t="s">
        <v>394</v>
      </c>
      <c r="D175" s="151" t="s">
        <v>291</v>
      </c>
      <c r="E175" s="121">
        <v>2</v>
      </c>
      <c r="F175" s="157">
        <v>0</v>
      </c>
      <c r="G175" s="90">
        <f t="shared" si="7"/>
        <v>0</v>
      </c>
      <c r="H175" s="91"/>
    </row>
    <row r="176" spans="1:8" ht="15.95" customHeight="1" x14ac:dyDescent="0.25">
      <c r="A176" s="61"/>
      <c r="B176" s="17" t="s">
        <v>110</v>
      </c>
      <c r="C176" s="112" t="s">
        <v>395</v>
      </c>
      <c r="D176" s="151" t="s">
        <v>291</v>
      </c>
      <c r="E176" s="121">
        <v>4</v>
      </c>
      <c r="F176" s="157">
        <v>0</v>
      </c>
      <c r="G176" s="90">
        <f t="shared" si="7"/>
        <v>0</v>
      </c>
      <c r="H176" s="91"/>
    </row>
    <row r="177" spans="1:8" ht="15.95" customHeight="1" x14ac:dyDescent="0.25">
      <c r="A177" s="61"/>
      <c r="B177" s="17" t="s">
        <v>111</v>
      </c>
      <c r="C177" s="112" t="s">
        <v>396</v>
      </c>
      <c r="D177" s="151" t="s">
        <v>291</v>
      </c>
      <c r="E177" s="121">
        <v>4</v>
      </c>
      <c r="F177" s="157">
        <v>0</v>
      </c>
      <c r="G177" s="90">
        <f t="shared" si="7"/>
        <v>0</v>
      </c>
      <c r="H177" s="91"/>
    </row>
    <row r="178" spans="1:8" ht="15.95" customHeight="1" x14ac:dyDescent="0.25">
      <c r="A178" s="61"/>
      <c r="B178" s="17" t="s">
        <v>112</v>
      </c>
      <c r="C178" s="112" t="s">
        <v>397</v>
      </c>
      <c r="D178" s="151" t="s">
        <v>291</v>
      </c>
      <c r="E178" s="121">
        <v>2</v>
      </c>
      <c r="F178" s="157">
        <v>0</v>
      </c>
      <c r="G178" s="90">
        <f t="shared" si="7"/>
        <v>0</v>
      </c>
      <c r="H178" s="91"/>
    </row>
    <row r="179" spans="1:8" ht="15.95" customHeight="1" x14ac:dyDescent="0.25">
      <c r="A179" s="61"/>
      <c r="B179" s="17" t="s">
        <v>113</v>
      </c>
      <c r="C179" s="112" t="s">
        <v>398</v>
      </c>
      <c r="D179" s="151" t="s">
        <v>292</v>
      </c>
      <c r="E179" s="121">
        <v>4</v>
      </c>
      <c r="F179" s="157">
        <v>0</v>
      </c>
      <c r="G179" s="90">
        <f t="shared" si="7"/>
        <v>0</v>
      </c>
      <c r="H179" s="91"/>
    </row>
    <row r="180" spans="1:8" ht="15.95" customHeight="1" x14ac:dyDescent="0.25">
      <c r="A180" s="61"/>
      <c r="B180" s="17" t="s">
        <v>869</v>
      </c>
      <c r="C180" s="112" t="s">
        <v>399</v>
      </c>
      <c r="D180" s="151" t="s">
        <v>292</v>
      </c>
      <c r="E180" s="121">
        <v>6</v>
      </c>
      <c r="F180" s="157">
        <v>0</v>
      </c>
      <c r="G180" s="90">
        <f t="shared" si="7"/>
        <v>0</v>
      </c>
      <c r="H180" s="91"/>
    </row>
    <row r="181" spans="1:8" ht="15.95" customHeight="1" x14ac:dyDescent="0.25">
      <c r="A181" s="61"/>
      <c r="B181" s="17" t="s">
        <v>870</v>
      </c>
      <c r="C181" s="112" t="s">
        <v>400</v>
      </c>
      <c r="D181" s="151" t="s">
        <v>291</v>
      </c>
      <c r="E181" s="121">
        <v>8</v>
      </c>
      <c r="F181" s="157">
        <v>0</v>
      </c>
      <c r="G181" s="90">
        <f t="shared" si="7"/>
        <v>0</v>
      </c>
      <c r="H181" s="91"/>
    </row>
    <row r="182" spans="1:8" ht="15.95" customHeight="1" x14ac:dyDescent="0.25">
      <c r="A182" s="61"/>
      <c r="B182" s="17" t="s">
        <v>871</v>
      </c>
      <c r="C182" s="112" t="s">
        <v>401</v>
      </c>
      <c r="D182" s="151" t="s">
        <v>291</v>
      </c>
      <c r="E182" s="121">
        <v>8</v>
      </c>
      <c r="F182" s="157">
        <v>0</v>
      </c>
      <c r="G182" s="90">
        <f t="shared" si="7"/>
        <v>0</v>
      </c>
      <c r="H182" s="91"/>
    </row>
    <row r="183" spans="1:8" x14ac:dyDescent="0.25">
      <c r="A183" s="61"/>
      <c r="B183" s="17" t="s">
        <v>872</v>
      </c>
      <c r="C183" s="112" t="s">
        <v>402</v>
      </c>
      <c r="D183" s="151" t="s">
        <v>291</v>
      </c>
      <c r="E183" s="121">
        <v>3</v>
      </c>
      <c r="F183" s="157">
        <v>0</v>
      </c>
      <c r="G183" s="90">
        <f t="shared" si="7"/>
        <v>0</v>
      </c>
      <c r="H183" s="91"/>
    </row>
    <row r="184" spans="1:8" x14ac:dyDescent="0.25">
      <c r="A184" s="61"/>
      <c r="B184" s="17" t="s">
        <v>873</v>
      </c>
      <c r="C184" s="112" t="s">
        <v>403</v>
      </c>
      <c r="D184" s="151" t="s">
        <v>291</v>
      </c>
      <c r="E184" s="121">
        <v>1</v>
      </c>
      <c r="F184" s="157">
        <v>0</v>
      </c>
      <c r="G184" s="90">
        <f t="shared" si="7"/>
        <v>0</v>
      </c>
      <c r="H184" s="91"/>
    </row>
    <row r="185" spans="1:8" ht="17.25" customHeight="1" x14ac:dyDescent="0.25">
      <c r="A185" s="61"/>
      <c r="B185" s="17" t="s">
        <v>874</v>
      </c>
      <c r="C185" s="112" t="s">
        <v>404</v>
      </c>
      <c r="D185" s="151" t="s">
        <v>291</v>
      </c>
      <c r="E185" s="121">
        <v>1</v>
      </c>
      <c r="F185" s="157">
        <v>0</v>
      </c>
      <c r="G185" s="90">
        <f t="shared" si="7"/>
        <v>0</v>
      </c>
      <c r="H185" s="91"/>
    </row>
    <row r="186" spans="1:8" x14ac:dyDescent="0.25">
      <c r="A186" s="61"/>
      <c r="B186" s="17" t="s">
        <v>875</v>
      </c>
      <c r="C186" s="112" t="s">
        <v>405</v>
      </c>
      <c r="D186" s="151" t="s">
        <v>291</v>
      </c>
      <c r="E186" s="121">
        <v>1</v>
      </c>
      <c r="F186" s="157">
        <v>0</v>
      </c>
      <c r="G186" s="90">
        <f t="shared" si="7"/>
        <v>0</v>
      </c>
      <c r="H186" s="91"/>
    </row>
    <row r="187" spans="1:8" ht="15.95" customHeight="1" x14ac:dyDescent="0.25">
      <c r="A187" s="61"/>
      <c r="B187" s="17" t="s">
        <v>876</v>
      </c>
      <c r="C187" s="112" t="s">
        <v>406</v>
      </c>
      <c r="D187" s="151" t="s">
        <v>292</v>
      </c>
      <c r="E187" s="121">
        <v>7</v>
      </c>
      <c r="F187" s="157">
        <v>0</v>
      </c>
      <c r="G187" s="90">
        <f t="shared" si="7"/>
        <v>0</v>
      </c>
      <c r="H187" s="91"/>
    </row>
    <row r="188" spans="1:8" ht="15.95" customHeight="1" x14ac:dyDescent="0.25">
      <c r="A188" s="61"/>
      <c r="B188" s="17" t="s">
        <v>877</v>
      </c>
      <c r="C188" s="112" t="s">
        <v>407</v>
      </c>
      <c r="D188" s="151" t="s">
        <v>291</v>
      </c>
      <c r="E188" s="121">
        <v>4</v>
      </c>
      <c r="F188" s="157">
        <v>0</v>
      </c>
      <c r="G188" s="90">
        <f t="shared" si="7"/>
        <v>0</v>
      </c>
      <c r="H188" s="91"/>
    </row>
    <row r="189" spans="1:8" ht="53.25" customHeight="1" x14ac:dyDescent="0.25">
      <c r="A189" s="62"/>
      <c r="B189" s="23">
        <v>6.7</v>
      </c>
      <c r="C189" s="13" t="s">
        <v>280</v>
      </c>
      <c r="D189" s="114"/>
      <c r="E189" s="125"/>
      <c r="F189" s="14"/>
      <c r="G189" s="88"/>
      <c r="H189" s="89">
        <f>SUM(G190:G199)</f>
        <v>0</v>
      </c>
    </row>
    <row r="190" spans="1:8" ht="15.95" customHeight="1" x14ac:dyDescent="0.25">
      <c r="A190" s="61"/>
      <c r="B190" s="17" t="s">
        <v>114</v>
      </c>
      <c r="C190" s="112" t="s">
        <v>408</v>
      </c>
      <c r="D190" s="151" t="s">
        <v>291</v>
      </c>
      <c r="E190" s="121">
        <v>20</v>
      </c>
      <c r="F190" s="157">
        <v>0</v>
      </c>
      <c r="G190" s="90">
        <f t="shared" si="7"/>
        <v>0</v>
      </c>
      <c r="H190" s="91"/>
    </row>
    <row r="191" spans="1:8" ht="15.95" customHeight="1" x14ac:dyDescent="0.25">
      <c r="A191" s="61"/>
      <c r="B191" s="17" t="s">
        <v>115</v>
      </c>
      <c r="C191" s="112" t="s">
        <v>409</v>
      </c>
      <c r="D191" s="151" t="s">
        <v>291</v>
      </c>
      <c r="E191" s="121">
        <v>6</v>
      </c>
      <c r="F191" s="157">
        <v>0</v>
      </c>
      <c r="G191" s="90">
        <f t="shared" si="7"/>
        <v>0</v>
      </c>
      <c r="H191" s="91"/>
    </row>
    <row r="192" spans="1:8" ht="15.95" customHeight="1" x14ac:dyDescent="0.25">
      <c r="A192" s="61"/>
      <c r="B192" s="17" t="s">
        <v>116</v>
      </c>
      <c r="C192" s="112" t="s">
        <v>410</v>
      </c>
      <c r="D192" s="151" t="s">
        <v>291</v>
      </c>
      <c r="E192" s="121">
        <v>3</v>
      </c>
      <c r="F192" s="157">
        <v>0</v>
      </c>
      <c r="G192" s="90">
        <f t="shared" si="7"/>
        <v>0</v>
      </c>
      <c r="H192" s="91"/>
    </row>
    <row r="193" spans="1:8" ht="15.95" customHeight="1" x14ac:dyDescent="0.25">
      <c r="A193" s="61"/>
      <c r="B193" s="17" t="s">
        <v>117</v>
      </c>
      <c r="C193" s="112" t="s">
        <v>411</v>
      </c>
      <c r="D193" s="151" t="s">
        <v>291</v>
      </c>
      <c r="E193" s="121">
        <v>2</v>
      </c>
      <c r="F193" s="157">
        <v>0</v>
      </c>
      <c r="G193" s="90">
        <f t="shared" si="7"/>
        <v>0</v>
      </c>
      <c r="H193" s="91"/>
    </row>
    <row r="194" spans="1:8" ht="15.95" customHeight="1" x14ac:dyDescent="0.25">
      <c r="A194" s="61"/>
      <c r="B194" s="17" t="s">
        <v>118</v>
      </c>
      <c r="C194" s="112" t="s">
        <v>412</v>
      </c>
      <c r="D194" s="151" t="s">
        <v>291</v>
      </c>
      <c r="E194" s="121">
        <v>1</v>
      </c>
      <c r="F194" s="157">
        <v>0</v>
      </c>
      <c r="G194" s="90">
        <f t="shared" si="7"/>
        <v>0</v>
      </c>
      <c r="H194" s="91"/>
    </row>
    <row r="195" spans="1:8" ht="15.95" customHeight="1" x14ac:dyDescent="0.25">
      <c r="A195" s="61"/>
      <c r="B195" s="17" t="s">
        <v>119</v>
      </c>
      <c r="C195" s="112" t="s">
        <v>413</v>
      </c>
      <c r="D195" s="151" t="s">
        <v>291</v>
      </c>
      <c r="E195" s="121">
        <v>1</v>
      </c>
      <c r="F195" s="157">
        <v>0</v>
      </c>
      <c r="G195" s="90">
        <f t="shared" si="7"/>
        <v>0</v>
      </c>
      <c r="H195" s="91"/>
    </row>
    <row r="196" spans="1:8" ht="15.95" customHeight="1" x14ac:dyDescent="0.25">
      <c r="A196" s="61"/>
      <c r="B196" s="17" t="s">
        <v>120</v>
      </c>
      <c r="C196" s="112" t="s">
        <v>414</v>
      </c>
      <c r="D196" s="151" t="s">
        <v>291</v>
      </c>
      <c r="E196" s="121">
        <v>4</v>
      </c>
      <c r="F196" s="157">
        <v>0</v>
      </c>
      <c r="G196" s="90">
        <f t="shared" si="7"/>
        <v>0</v>
      </c>
      <c r="H196" s="91"/>
    </row>
    <row r="197" spans="1:8" ht="15.95" customHeight="1" x14ac:dyDescent="0.25">
      <c r="A197" s="61"/>
      <c r="B197" s="17" t="s">
        <v>121</v>
      </c>
      <c r="C197" s="112" t="s">
        <v>415</v>
      </c>
      <c r="D197" s="151" t="s">
        <v>291</v>
      </c>
      <c r="E197" s="121">
        <v>4</v>
      </c>
      <c r="F197" s="157">
        <v>0</v>
      </c>
      <c r="G197" s="90">
        <f t="shared" si="7"/>
        <v>0</v>
      </c>
      <c r="H197" s="91"/>
    </row>
    <row r="198" spans="1:8" ht="15.95" customHeight="1" x14ac:dyDescent="0.25">
      <c r="A198" s="61"/>
      <c r="B198" s="17" t="s">
        <v>122</v>
      </c>
      <c r="C198" s="112" t="s">
        <v>416</v>
      </c>
      <c r="D198" s="151" t="s">
        <v>291</v>
      </c>
      <c r="E198" s="121">
        <v>27</v>
      </c>
      <c r="F198" s="157">
        <v>0</v>
      </c>
      <c r="G198" s="90">
        <f t="shared" si="7"/>
        <v>0</v>
      </c>
      <c r="H198" s="91"/>
    </row>
    <row r="199" spans="1:8" ht="15.95" customHeight="1" x14ac:dyDescent="0.25">
      <c r="A199" s="61"/>
      <c r="B199" s="17" t="s">
        <v>123</v>
      </c>
      <c r="C199" s="112" t="s">
        <v>417</v>
      </c>
      <c r="D199" s="151" t="s">
        <v>291</v>
      </c>
      <c r="E199" s="121">
        <v>1</v>
      </c>
      <c r="F199" s="157">
        <v>0</v>
      </c>
      <c r="G199" s="90">
        <f t="shared" si="7"/>
        <v>0</v>
      </c>
      <c r="H199" s="91"/>
    </row>
    <row r="200" spans="1:8" ht="63.95" customHeight="1" x14ac:dyDescent="0.25">
      <c r="A200" s="62"/>
      <c r="B200" s="23">
        <v>6.8</v>
      </c>
      <c r="C200" s="13" t="s">
        <v>281</v>
      </c>
      <c r="D200" s="114"/>
      <c r="E200" s="125"/>
      <c r="F200" s="14"/>
      <c r="G200" s="88"/>
      <c r="H200" s="89">
        <f>SUM(G201:G214)</f>
        <v>0</v>
      </c>
    </row>
    <row r="201" spans="1:8" ht="15.95" customHeight="1" x14ac:dyDescent="0.25">
      <c r="A201" s="61"/>
      <c r="B201" s="17" t="s">
        <v>124</v>
      </c>
      <c r="C201" s="112" t="s">
        <v>418</v>
      </c>
      <c r="D201" s="151" t="s">
        <v>292</v>
      </c>
      <c r="E201" s="121">
        <v>248</v>
      </c>
      <c r="F201" s="157">
        <v>0</v>
      </c>
      <c r="G201" s="90">
        <f t="shared" si="7"/>
        <v>0</v>
      </c>
      <c r="H201" s="91"/>
    </row>
    <row r="202" spans="1:8" ht="15.95" customHeight="1" x14ac:dyDescent="0.25">
      <c r="A202" s="61"/>
      <c r="B202" s="17" t="s">
        <v>125</v>
      </c>
      <c r="C202" s="112" t="s">
        <v>419</v>
      </c>
      <c r="D202" s="151" t="s">
        <v>291</v>
      </c>
      <c r="E202" s="121">
        <v>272</v>
      </c>
      <c r="F202" s="157">
        <v>0</v>
      </c>
      <c r="G202" s="90">
        <f t="shared" si="7"/>
        <v>0</v>
      </c>
      <c r="H202" s="91"/>
    </row>
    <row r="203" spans="1:8" ht="15.95" customHeight="1" x14ac:dyDescent="0.25">
      <c r="A203" s="61"/>
      <c r="B203" s="17" t="s">
        <v>126</v>
      </c>
      <c r="C203" s="112" t="s">
        <v>420</v>
      </c>
      <c r="D203" s="151" t="s">
        <v>292</v>
      </c>
      <c r="E203" s="121">
        <v>10</v>
      </c>
      <c r="F203" s="157">
        <v>0</v>
      </c>
      <c r="G203" s="90">
        <f t="shared" si="7"/>
        <v>0</v>
      </c>
      <c r="H203" s="91"/>
    </row>
    <row r="204" spans="1:8" ht="15.95" customHeight="1" x14ac:dyDescent="0.25">
      <c r="A204" s="61"/>
      <c r="B204" s="17" t="s">
        <v>127</v>
      </c>
      <c r="C204" s="112" t="s">
        <v>421</v>
      </c>
      <c r="D204" s="151" t="s">
        <v>291</v>
      </c>
      <c r="E204" s="121">
        <v>9</v>
      </c>
      <c r="F204" s="157">
        <v>0</v>
      </c>
      <c r="G204" s="90">
        <f t="shared" si="7"/>
        <v>0</v>
      </c>
      <c r="H204" s="91"/>
    </row>
    <row r="205" spans="1:8" ht="15.95" customHeight="1" x14ac:dyDescent="0.25">
      <c r="A205" s="61"/>
      <c r="B205" s="17" t="s">
        <v>128</v>
      </c>
      <c r="C205" s="112" t="s">
        <v>422</v>
      </c>
      <c r="D205" s="151" t="s">
        <v>292</v>
      </c>
      <c r="E205" s="121">
        <v>13</v>
      </c>
      <c r="F205" s="157">
        <v>0</v>
      </c>
      <c r="G205" s="90">
        <f t="shared" si="7"/>
        <v>0</v>
      </c>
      <c r="H205" s="91"/>
    </row>
    <row r="206" spans="1:8" ht="15.95" customHeight="1" x14ac:dyDescent="0.25">
      <c r="A206" s="61"/>
      <c r="B206" s="17" t="s">
        <v>878</v>
      </c>
      <c r="C206" s="112" t="s">
        <v>423</v>
      </c>
      <c r="D206" s="151" t="s">
        <v>291</v>
      </c>
      <c r="E206" s="121">
        <v>14</v>
      </c>
      <c r="F206" s="157">
        <v>0</v>
      </c>
      <c r="G206" s="90">
        <f t="shared" si="7"/>
        <v>0</v>
      </c>
      <c r="H206" s="91"/>
    </row>
    <row r="207" spans="1:8" ht="15.95" customHeight="1" x14ac:dyDescent="0.25">
      <c r="A207" s="61"/>
      <c r="B207" s="17" t="s">
        <v>879</v>
      </c>
      <c r="C207" s="112" t="s">
        <v>424</v>
      </c>
      <c r="D207" s="151" t="s">
        <v>292</v>
      </c>
      <c r="E207" s="121">
        <v>45</v>
      </c>
      <c r="F207" s="157">
        <v>0</v>
      </c>
      <c r="G207" s="90">
        <f t="shared" si="7"/>
        <v>0</v>
      </c>
      <c r="H207" s="91"/>
    </row>
    <row r="208" spans="1:8" ht="15.95" customHeight="1" x14ac:dyDescent="0.25">
      <c r="A208" s="61"/>
      <c r="B208" s="17" t="s">
        <v>880</v>
      </c>
      <c r="C208" s="112" t="s">
        <v>425</v>
      </c>
      <c r="D208" s="151" t="s">
        <v>291</v>
      </c>
      <c r="E208" s="121">
        <v>69</v>
      </c>
      <c r="F208" s="157">
        <v>0</v>
      </c>
      <c r="G208" s="90">
        <f t="shared" si="7"/>
        <v>0</v>
      </c>
      <c r="H208" s="91"/>
    </row>
    <row r="209" spans="1:8" ht="15.95" customHeight="1" x14ac:dyDescent="0.25">
      <c r="A209" s="61"/>
      <c r="B209" s="17" t="s">
        <v>881</v>
      </c>
      <c r="C209" s="112" t="s">
        <v>426</v>
      </c>
      <c r="D209" s="151" t="s">
        <v>292</v>
      </c>
      <c r="E209" s="121">
        <v>9</v>
      </c>
      <c r="F209" s="157">
        <v>0</v>
      </c>
      <c r="G209" s="90">
        <f t="shared" si="7"/>
        <v>0</v>
      </c>
      <c r="H209" s="91"/>
    </row>
    <row r="210" spans="1:8" ht="15.95" customHeight="1" x14ac:dyDescent="0.25">
      <c r="A210" s="61"/>
      <c r="B210" s="17" t="s">
        <v>882</v>
      </c>
      <c r="C210" s="112" t="s">
        <v>427</v>
      </c>
      <c r="D210" s="151" t="s">
        <v>291</v>
      </c>
      <c r="E210" s="121">
        <v>19</v>
      </c>
      <c r="F210" s="157">
        <v>0</v>
      </c>
      <c r="G210" s="90">
        <f t="shared" si="7"/>
        <v>0</v>
      </c>
      <c r="H210" s="91"/>
    </row>
    <row r="211" spans="1:8" ht="15.95" customHeight="1" x14ac:dyDescent="0.25">
      <c r="A211" s="61"/>
      <c r="B211" s="17" t="s">
        <v>883</v>
      </c>
      <c r="C211" s="112" t="s">
        <v>428</v>
      </c>
      <c r="D211" s="151" t="s">
        <v>292</v>
      </c>
      <c r="E211" s="121">
        <v>9</v>
      </c>
      <c r="F211" s="157">
        <v>0</v>
      </c>
      <c r="G211" s="90">
        <f t="shared" si="7"/>
        <v>0</v>
      </c>
      <c r="H211" s="91"/>
    </row>
    <row r="212" spans="1:8" ht="15.95" customHeight="1" x14ac:dyDescent="0.25">
      <c r="A212" s="61"/>
      <c r="B212" s="17" t="s">
        <v>884</v>
      </c>
      <c r="C212" s="112" t="s">
        <v>429</v>
      </c>
      <c r="D212" s="151" t="s">
        <v>291</v>
      </c>
      <c r="E212" s="121">
        <v>10</v>
      </c>
      <c r="F212" s="157">
        <v>0</v>
      </c>
      <c r="G212" s="90">
        <f t="shared" si="7"/>
        <v>0</v>
      </c>
      <c r="H212" s="91"/>
    </row>
    <row r="213" spans="1:8" ht="15.95" customHeight="1" x14ac:dyDescent="0.25">
      <c r="A213" s="61"/>
      <c r="B213" s="17" t="s">
        <v>885</v>
      </c>
      <c r="C213" s="112" t="s">
        <v>430</v>
      </c>
      <c r="D213" s="151" t="s">
        <v>292</v>
      </c>
      <c r="E213" s="121">
        <v>27</v>
      </c>
      <c r="F213" s="157">
        <v>0</v>
      </c>
      <c r="G213" s="90">
        <f t="shared" si="7"/>
        <v>0</v>
      </c>
      <c r="H213" s="91"/>
    </row>
    <row r="214" spans="1:8" ht="15.95" customHeight="1" x14ac:dyDescent="0.25">
      <c r="A214" s="61"/>
      <c r="B214" s="17" t="s">
        <v>886</v>
      </c>
      <c r="C214" s="112" t="s">
        <v>431</v>
      </c>
      <c r="D214" s="151" t="s">
        <v>291</v>
      </c>
      <c r="E214" s="121">
        <v>13</v>
      </c>
      <c r="F214" s="157">
        <v>0</v>
      </c>
      <c r="G214" s="90">
        <f t="shared" si="7"/>
        <v>0</v>
      </c>
      <c r="H214" s="91"/>
    </row>
    <row r="215" spans="1:8" ht="15.95" customHeight="1" x14ac:dyDescent="0.25">
      <c r="A215" s="62"/>
      <c r="B215" s="23">
        <v>6.9</v>
      </c>
      <c r="C215" s="13" t="s">
        <v>51</v>
      </c>
      <c r="D215" s="114"/>
      <c r="E215" s="125"/>
      <c r="F215" s="14"/>
      <c r="G215" s="88"/>
      <c r="H215" s="89">
        <f>SUM(G216:G220)</f>
        <v>0</v>
      </c>
    </row>
    <row r="216" spans="1:8" ht="15.95" customHeight="1" x14ac:dyDescent="0.25">
      <c r="A216" s="61"/>
      <c r="B216" s="17" t="s">
        <v>129</v>
      </c>
      <c r="C216" s="112" t="s">
        <v>432</v>
      </c>
      <c r="D216" s="151" t="s">
        <v>291</v>
      </c>
      <c r="E216" s="121">
        <v>22</v>
      </c>
      <c r="F216" s="157">
        <v>0</v>
      </c>
      <c r="G216" s="90">
        <f t="shared" ref="G216:G274" si="8">ROUND(E216*F216,0)</f>
        <v>0</v>
      </c>
      <c r="H216" s="91"/>
    </row>
    <row r="217" spans="1:8" ht="15.95" customHeight="1" x14ac:dyDescent="0.25">
      <c r="A217" s="61"/>
      <c r="B217" s="17" t="s">
        <v>130</v>
      </c>
      <c r="C217" s="112" t="s">
        <v>433</v>
      </c>
      <c r="D217" s="151" t="s">
        <v>291</v>
      </c>
      <c r="E217" s="121">
        <v>3</v>
      </c>
      <c r="F217" s="157">
        <v>0</v>
      </c>
      <c r="G217" s="90">
        <f t="shared" si="8"/>
        <v>0</v>
      </c>
      <c r="H217" s="91"/>
    </row>
    <row r="218" spans="1:8" ht="15.95" customHeight="1" x14ac:dyDescent="0.25">
      <c r="A218" s="61"/>
      <c r="B218" s="17" t="s">
        <v>131</v>
      </c>
      <c r="C218" s="112" t="s">
        <v>434</v>
      </c>
      <c r="D218" s="151" t="s">
        <v>291</v>
      </c>
      <c r="E218" s="121">
        <v>1</v>
      </c>
      <c r="F218" s="157">
        <v>0</v>
      </c>
      <c r="G218" s="90">
        <f t="shared" si="8"/>
        <v>0</v>
      </c>
      <c r="H218" s="91"/>
    </row>
    <row r="219" spans="1:8" ht="15.95" customHeight="1" x14ac:dyDescent="0.25">
      <c r="A219" s="61"/>
      <c r="B219" s="17" t="s">
        <v>132</v>
      </c>
      <c r="C219" s="112" t="s">
        <v>435</v>
      </c>
      <c r="D219" s="151" t="s">
        <v>291</v>
      </c>
      <c r="E219" s="121">
        <v>1</v>
      </c>
      <c r="F219" s="157">
        <v>0</v>
      </c>
      <c r="G219" s="90">
        <f t="shared" si="8"/>
        <v>0</v>
      </c>
      <c r="H219" s="91"/>
    </row>
    <row r="220" spans="1:8" ht="15.95" customHeight="1" x14ac:dyDescent="0.25">
      <c r="A220" s="61"/>
      <c r="B220" s="17" t="s">
        <v>887</v>
      </c>
      <c r="C220" s="112" t="s">
        <v>436</v>
      </c>
      <c r="D220" s="151" t="s">
        <v>291</v>
      </c>
      <c r="E220" s="121">
        <v>1</v>
      </c>
      <c r="F220" s="157">
        <v>0</v>
      </c>
      <c r="G220" s="90">
        <f t="shared" si="8"/>
        <v>0</v>
      </c>
      <c r="H220" s="91"/>
    </row>
    <row r="221" spans="1:8" ht="54.75" customHeight="1" x14ac:dyDescent="0.25">
      <c r="A221" s="62"/>
      <c r="B221" s="27">
        <v>6.1</v>
      </c>
      <c r="C221" s="114" t="s">
        <v>437</v>
      </c>
      <c r="D221" s="114"/>
      <c r="E221" s="125"/>
      <c r="F221" s="14"/>
      <c r="G221" s="88"/>
      <c r="H221" s="89">
        <f>SUM(G222:G225)</f>
        <v>0</v>
      </c>
    </row>
    <row r="222" spans="1:8" ht="15.95" customHeight="1" x14ac:dyDescent="0.25">
      <c r="A222" s="61"/>
      <c r="B222" s="17" t="s">
        <v>133</v>
      </c>
      <c r="C222" s="112" t="s">
        <v>438</v>
      </c>
      <c r="D222" s="151" t="s">
        <v>292</v>
      </c>
      <c r="E222" s="121">
        <v>21</v>
      </c>
      <c r="F222" s="157">
        <v>0</v>
      </c>
      <c r="G222" s="90">
        <f t="shared" si="8"/>
        <v>0</v>
      </c>
      <c r="H222" s="91"/>
    </row>
    <row r="223" spans="1:8" ht="15.95" customHeight="1" x14ac:dyDescent="0.25">
      <c r="A223" s="61"/>
      <c r="B223" s="17" t="s">
        <v>134</v>
      </c>
      <c r="C223" s="112" t="s">
        <v>439</v>
      </c>
      <c r="D223" s="151" t="s">
        <v>291</v>
      </c>
      <c r="E223" s="121">
        <v>14</v>
      </c>
      <c r="F223" s="157">
        <v>0</v>
      </c>
      <c r="G223" s="90">
        <f t="shared" si="8"/>
        <v>0</v>
      </c>
      <c r="H223" s="91"/>
    </row>
    <row r="224" spans="1:8" ht="15.95" customHeight="1" x14ac:dyDescent="0.25">
      <c r="A224" s="61"/>
      <c r="B224" s="17" t="s">
        <v>135</v>
      </c>
      <c r="C224" s="112" t="s">
        <v>440</v>
      </c>
      <c r="D224" s="151" t="s">
        <v>291</v>
      </c>
      <c r="E224" s="121">
        <v>2</v>
      </c>
      <c r="F224" s="157">
        <v>0</v>
      </c>
      <c r="G224" s="90">
        <f t="shared" si="8"/>
        <v>0</v>
      </c>
      <c r="H224" s="91"/>
    </row>
    <row r="225" spans="1:8" ht="15.95" customHeight="1" x14ac:dyDescent="0.25">
      <c r="A225" s="61"/>
      <c r="B225" s="17" t="s">
        <v>136</v>
      </c>
      <c r="C225" s="112" t="s">
        <v>389</v>
      </c>
      <c r="D225" s="151" t="s">
        <v>291</v>
      </c>
      <c r="E225" s="121">
        <v>2</v>
      </c>
      <c r="F225" s="157">
        <v>0</v>
      </c>
      <c r="G225" s="90">
        <f t="shared" si="8"/>
        <v>0</v>
      </c>
      <c r="H225" s="91"/>
    </row>
    <row r="226" spans="1:8" ht="15.95" customHeight="1" x14ac:dyDescent="0.25">
      <c r="A226" s="65"/>
      <c r="B226" s="28"/>
      <c r="C226" s="25" t="s">
        <v>52</v>
      </c>
      <c r="D226" s="152"/>
      <c r="E226" s="127"/>
      <c r="F226" s="26"/>
      <c r="G226" s="98"/>
      <c r="H226" s="99"/>
    </row>
    <row r="227" spans="1:8" ht="63.95" customHeight="1" x14ac:dyDescent="0.25">
      <c r="A227" s="62"/>
      <c r="B227" s="27">
        <v>6.11</v>
      </c>
      <c r="C227" s="13" t="s">
        <v>282</v>
      </c>
      <c r="D227" s="114"/>
      <c r="E227" s="125"/>
      <c r="F227" s="14"/>
      <c r="G227" s="88"/>
      <c r="H227" s="89">
        <f>SUM(G228:G234)</f>
        <v>0</v>
      </c>
    </row>
    <row r="228" spans="1:8" ht="15.95" customHeight="1" x14ac:dyDescent="0.25">
      <c r="A228" s="61"/>
      <c r="B228" s="17" t="s">
        <v>137</v>
      </c>
      <c r="C228" s="20" t="s">
        <v>515</v>
      </c>
      <c r="D228" s="151" t="s">
        <v>291</v>
      </c>
      <c r="E228" s="121">
        <v>9</v>
      </c>
      <c r="F228" s="157">
        <v>0</v>
      </c>
      <c r="G228" s="90">
        <f t="shared" si="8"/>
        <v>0</v>
      </c>
      <c r="H228" s="91"/>
    </row>
    <row r="229" spans="1:8" ht="15.95" customHeight="1" x14ac:dyDescent="0.25">
      <c r="A229" s="61"/>
      <c r="B229" s="17" t="s">
        <v>138</v>
      </c>
      <c r="C229" s="21" t="s">
        <v>516</v>
      </c>
      <c r="D229" s="151" t="s">
        <v>291</v>
      </c>
      <c r="E229" s="121">
        <v>2</v>
      </c>
      <c r="F229" s="157">
        <v>0</v>
      </c>
      <c r="G229" s="90">
        <f t="shared" si="8"/>
        <v>0</v>
      </c>
      <c r="H229" s="91"/>
    </row>
    <row r="230" spans="1:8" ht="15.95" customHeight="1" x14ac:dyDescent="0.25">
      <c r="A230" s="61"/>
      <c r="B230" s="17" t="s">
        <v>139</v>
      </c>
      <c r="C230" s="112" t="s">
        <v>441</v>
      </c>
      <c r="D230" s="151" t="s">
        <v>291</v>
      </c>
      <c r="E230" s="121">
        <v>20</v>
      </c>
      <c r="F230" s="157">
        <v>0</v>
      </c>
      <c r="G230" s="90">
        <f t="shared" si="8"/>
        <v>0</v>
      </c>
      <c r="H230" s="91"/>
    </row>
    <row r="231" spans="1:8" ht="15.95" customHeight="1" x14ac:dyDescent="0.25">
      <c r="A231" s="61"/>
      <c r="B231" s="17" t="s">
        <v>140</v>
      </c>
      <c r="C231" s="112" t="s">
        <v>442</v>
      </c>
      <c r="D231" s="151" t="s">
        <v>291</v>
      </c>
      <c r="E231" s="121">
        <v>1</v>
      </c>
      <c r="F231" s="157">
        <v>0</v>
      </c>
      <c r="G231" s="90">
        <f t="shared" si="8"/>
        <v>0</v>
      </c>
      <c r="H231" s="91"/>
    </row>
    <row r="232" spans="1:8" ht="15.95" customHeight="1" x14ac:dyDescent="0.25">
      <c r="A232" s="61"/>
      <c r="B232" s="17" t="s">
        <v>141</v>
      </c>
      <c r="C232" s="112" t="s">
        <v>443</v>
      </c>
      <c r="D232" s="151" t="s">
        <v>291</v>
      </c>
      <c r="E232" s="121">
        <v>4</v>
      </c>
      <c r="F232" s="157">
        <v>0</v>
      </c>
      <c r="G232" s="90">
        <f t="shared" si="8"/>
        <v>0</v>
      </c>
      <c r="H232" s="91"/>
    </row>
    <row r="233" spans="1:8" ht="15.95" customHeight="1" x14ac:dyDescent="0.25">
      <c r="A233" s="61"/>
      <c r="B233" s="17" t="s">
        <v>142</v>
      </c>
      <c r="C233" s="112" t="s">
        <v>444</v>
      </c>
      <c r="D233" s="151" t="s">
        <v>291</v>
      </c>
      <c r="E233" s="121">
        <v>1</v>
      </c>
      <c r="F233" s="157">
        <v>0</v>
      </c>
      <c r="G233" s="90">
        <f t="shared" si="8"/>
        <v>0</v>
      </c>
      <c r="H233" s="91"/>
    </row>
    <row r="234" spans="1:8" ht="15.95" customHeight="1" x14ac:dyDescent="0.25">
      <c r="A234" s="61"/>
      <c r="B234" s="17" t="s">
        <v>143</v>
      </c>
      <c r="C234" s="112" t="s">
        <v>445</v>
      </c>
      <c r="D234" s="151" t="s">
        <v>291</v>
      </c>
      <c r="E234" s="121">
        <v>9</v>
      </c>
      <c r="F234" s="157">
        <v>0</v>
      </c>
      <c r="G234" s="90">
        <f t="shared" si="8"/>
        <v>0</v>
      </c>
      <c r="H234" s="91"/>
    </row>
    <row r="235" spans="1:8" ht="63.95" customHeight="1" x14ac:dyDescent="0.25">
      <c r="A235" s="62"/>
      <c r="B235" s="27">
        <v>6.12</v>
      </c>
      <c r="C235" s="114" t="s">
        <v>446</v>
      </c>
      <c r="D235" s="114"/>
      <c r="E235" s="125"/>
      <c r="F235" s="14"/>
      <c r="G235" s="88"/>
      <c r="H235" s="89">
        <f>SUM(G236:G245)</f>
        <v>0</v>
      </c>
    </row>
    <row r="236" spans="1:8" ht="15.95" customHeight="1" x14ac:dyDescent="0.25">
      <c r="A236" s="61"/>
      <c r="B236" s="17" t="s">
        <v>144</v>
      </c>
      <c r="C236" s="112" t="s">
        <v>447</v>
      </c>
      <c r="D236" s="151" t="s">
        <v>292</v>
      </c>
      <c r="E236" s="121">
        <v>59</v>
      </c>
      <c r="F236" s="157">
        <v>0</v>
      </c>
      <c r="G236" s="90">
        <f t="shared" si="8"/>
        <v>0</v>
      </c>
      <c r="H236" s="91"/>
    </row>
    <row r="237" spans="1:8" ht="15.95" customHeight="1" x14ac:dyDescent="0.25">
      <c r="A237" s="61"/>
      <c r="B237" s="17" t="s">
        <v>145</v>
      </c>
      <c r="C237" s="112" t="s">
        <v>448</v>
      </c>
      <c r="D237" s="151" t="s">
        <v>291</v>
      </c>
      <c r="E237" s="121">
        <v>176</v>
      </c>
      <c r="F237" s="157">
        <v>0</v>
      </c>
      <c r="G237" s="90">
        <f t="shared" si="8"/>
        <v>0</v>
      </c>
      <c r="H237" s="91"/>
    </row>
    <row r="238" spans="1:8" ht="15.95" customHeight="1" x14ac:dyDescent="0.25">
      <c r="A238" s="61"/>
      <c r="B238" s="17" t="s">
        <v>888</v>
      </c>
      <c r="C238" s="112" t="s">
        <v>449</v>
      </c>
      <c r="D238" s="151" t="s">
        <v>292</v>
      </c>
      <c r="E238" s="121">
        <v>34</v>
      </c>
      <c r="F238" s="157">
        <v>0</v>
      </c>
      <c r="G238" s="90">
        <f t="shared" si="8"/>
        <v>0</v>
      </c>
      <c r="H238" s="91"/>
    </row>
    <row r="239" spans="1:8" ht="15.95" customHeight="1" x14ac:dyDescent="0.25">
      <c r="A239" s="61"/>
      <c r="B239" s="17" t="s">
        <v>889</v>
      </c>
      <c r="C239" s="112" t="s">
        <v>450</v>
      </c>
      <c r="D239" s="151" t="s">
        <v>291</v>
      </c>
      <c r="E239" s="121">
        <v>96</v>
      </c>
      <c r="F239" s="157">
        <v>0</v>
      </c>
      <c r="G239" s="90">
        <f t="shared" si="8"/>
        <v>0</v>
      </c>
      <c r="H239" s="91"/>
    </row>
    <row r="240" spans="1:8" ht="15.95" customHeight="1" x14ac:dyDescent="0.25">
      <c r="A240" s="61"/>
      <c r="B240" s="17" t="s">
        <v>890</v>
      </c>
      <c r="C240" s="112" t="s">
        <v>451</v>
      </c>
      <c r="D240" s="151" t="s">
        <v>292</v>
      </c>
      <c r="E240" s="121">
        <v>78</v>
      </c>
      <c r="F240" s="157">
        <v>0</v>
      </c>
      <c r="G240" s="90">
        <f t="shared" si="8"/>
        <v>0</v>
      </c>
      <c r="H240" s="91"/>
    </row>
    <row r="241" spans="1:8" ht="15.95" customHeight="1" x14ac:dyDescent="0.25">
      <c r="A241" s="61"/>
      <c r="B241" s="17" t="s">
        <v>891</v>
      </c>
      <c r="C241" s="112" t="s">
        <v>452</v>
      </c>
      <c r="D241" s="151" t="s">
        <v>291</v>
      </c>
      <c r="E241" s="121">
        <v>99</v>
      </c>
      <c r="F241" s="157">
        <v>0</v>
      </c>
      <c r="G241" s="90">
        <f t="shared" si="8"/>
        <v>0</v>
      </c>
      <c r="H241" s="91"/>
    </row>
    <row r="242" spans="1:8" ht="15.95" customHeight="1" x14ac:dyDescent="0.25">
      <c r="A242" s="61"/>
      <c r="B242" s="17" t="s">
        <v>892</v>
      </c>
      <c r="C242" s="112" t="s">
        <v>453</v>
      </c>
      <c r="D242" s="151" t="s">
        <v>292</v>
      </c>
      <c r="E242" s="121">
        <v>81</v>
      </c>
      <c r="F242" s="157">
        <v>0</v>
      </c>
      <c r="G242" s="90">
        <f t="shared" si="8"/>
        <v>0</v>
      </c>
      <c r="H242" s="91"/>
    </row>
    <row r="243" spans="1:8" ht="15.95" customHeight="1" x14ac:dyDescent="0.25">
      <c r="A243" s="61"/>
      <c r="B243" s="17" t="s">
        <v>893</v>
      </c>
      <c r="C243" s="112" t="s">
        <v>454</v>
      </c>
      <c r="D243" s="151" t="s">
        <v>292</v>
      </c>
      <c r="E243" s="121">
        <v>35</v>
      </c>
      <c r="F243" s="157">
        <v>0</v>
      </c>
      <c r="G243" s="90">
        <f t="shared" si="8"/>
        <v>0</v>
      </c>
      <c r="H243" s="91"/>
    </row>
    <row r="244" spans="1:8" ht="15.95" customHeight="1" x14ac:dyDescent="0.25">
      <c r="A244" s="61"/>
      <c r="B244" s="17" t="s">
        <v>894</v>
      </c>
      <c r="C244" s="112" t="s">
        <v>455</v>
      </c>
      <c r="D244" s="151" t="s">
        <v>292</v>
      </c>
      <c r="E244" s="121">
        <v>9</v>
      </c>
      <c r="F244" s="157">
        <v>0</v>
      </c>
      <c r="G244" s="90">
        <f t="shared" si="8"/>
        <v>0</v>
      </c>
      <c r="H244" s="91"/>
    </row>
    <row r="245" spans="1:8" ht="15.95" customHeight="1" x14ac:dyDescent="0.25">
      <c r="A245" s="61"/>
      <c r="B245" s="17" t="s">
        <v>895</v>
      </c>
      <c r="C245" s="112" t="s">
        <v>456</v>
      </c>
      <c r="D245" s="151" t="s">
        <v>291</v>
      </c>
      <c r="E245" s="121">
        <v>2</v>
      </c>
      <c r="F245" s="157">
        <v>0</v>
      </c>
      <c r="G245" s="90">
        <f t="shared" si="8"/>
        <v>0</v>
      </c>
      <c r="H245" s="91"/>
    </row>
    <row r="246" spans="1:8" ht="48" x14ac:dyDescent="0.25">
      <c r="A246" s="62"/>
      <c r="B246" s="27">
        <v>6.13</v>
      </c>
      <c r="C246" s="13" t="s">
        <v>283</v>
      </c>
      <c r="D246" s="114"/>
      <c r="E246" s="125"/>
      <c r="F246" s="14"/>
      <c r="G246" s="88"/>
      <c r="H246" s="89">
        <f>SUM(G247:G248)</f>
        <v>0</v>
      </c>
    </row>
    <row r="247" spans="1:8" ht="18" customHeight="1" x14ac:dyDescent="0.25">
      <c r="A247" s="61"/>
      <c r="B247" s="17" t="s">
        <v>146</v>
      </c>
      <c r="C247" s="112" t="s">
        <v>457</v>
      </c>
      <c r="D247" s="151" t="s">
        <v>292</v>
      </c>
      <c r="E247" s="121">
        <v>184</v>
      </c>
      <c r="F247" s="157">
        <v>0</v>
      </c>
      <c r="G247" s="90">
        <f t="shared" si="8"/>
        <v>0</v>
      </c>
      <c r="H247" s="91"/>
    </row>
    <row r="248" spans="1:8" ht="42" customHeight="1" x14ac:dyDescent="0.25">
      <c r="A248" s="61"/>
      <c r="B248" s="17" t="s">
        <v>147</v>
      </c>
      <c r="C248" s="112" t="s">
        <v>458</v>
      </c>
      <c r="D248" s="151" t="s">
        <v>514</v>
      </c>
      <c r="E248" s="121">
        <v>1</v>
      </c>
      <c r="F248" s="157">
        <v>0</v>
      </c>
      <c r="G248" s="90">
        <f t="shared" si="8"/>
        <v>0</v>
      </c>
      <c r="H248" s="91"/>
    </row>
    <row r="249" spans="1:8" ht="44.25" customHeight="1" x14ac:dyDescent="0.25">
      <c r="A249" s="62"/>
      <c r="B249" s="27">
        <v>6.14</v>
      </c>
      <c r="C249" s="114" t="s">
        <v>459</v>
      </c>
      <c r="D249" s="114"/>
      <c r="E249" s="125"/>
      <c r="F249" s="14"/>
      <c r="G249" s="88"/>
      <c r="H249" s="89">
        <f>SUM(G250:G267)</f>
        <v>0</v>
      </c>
    </row>
    <row r="250" spans="1:8" ht="15.95" customHeight="1" x14ac:dyDescent="0.25">
      <c r="A250" s="61"/>
      <c r="B250" s="17" t="s">
        <v>148</v>
      </c>
      <c r="C250" s="112" t="s">
        <v>1348</v>
      </c>
      <c r="D250" s="151" t="s">
        <v>292</v>
      </c>
      <c r="E250" s="121">
        <v>132</v>
      </c>
      <c r="F250" s="157">
        <v>0</v>
      </c>
      <c r="G250" s="90">
        <f t="shared" si="8"/>
        <v>0</v>
      </c>
      <c r="H250" s="91"/>
    </row>
    <row r="251" spans="1:8" ht="15.95" customHeight="1" x14ac:dyDescent="0.25">
      <c r="A251" s="61"/>
      <c r="B251" s="17" t="s">
        <v>149</v>
      </c>
      <c r="C251" s="112" t="s">
        <v>460</v>
      </c>
      <c r="D251" s="151" t="s">
        <v>292</v>
      </c>
      <c r="E251" s="121">
        <v>100</v>
      </c>
      <c r="F251" s="157">
        <v>0</v>
      </c>
      <c r="G251" s="90">
        <f t="shared" ref="G251" si="9">ROUND(E251*F251,0)</f>
        <v>0</v>
      </c>
      <c r="H251" s="91"/>
    </row>
    <row r="252" spans="1:8" ht="15.95" customHeight="1" x14ac:dyDescent="0.25">
      <c r="A252" s="61"/>
      <c r="B252" s="17" t="s">
        <v>150</v>
      </c>
      <c r="C252" s="112" t="s">
        <v>1349</v>
      </c>
      <c r="D252" s="151" t="s">
        <v>291</v>
      </c>
      <c r="E252" s="121">
        <v>111</v>
      </c>
      <c r="F252" s="157">
        <v>0</v>
      </c>
      <c r="G252" s="90">
        <f t="shared" si="8"/>
        <v>0</v>
      </c>
      <c r="H252" s="91"/>
    </row>
    <row r="253" spans="1:8" ht="15.95" customHeight="1" x14ac:dyDescent="0.25">
      <c r="A253" s="61"/>
      <c r="B253" s="17" t="s">
        <v>151</v>
      </c>
      <c r="C253" s="112" t="s">
        <v>461</v>
      </c>
      <c r="D253" s="151" t="s">
        <v>291</v>
      </c>
      <c r="E253" s="121">
        <v>100</v>
      </c>
      <c r="F253" s="157">
        <v>0</v>
      </c>
      <c r="G253" s="90">
        <f t="shared" ref="G253" si="10">ROUND(E253*F253,0)</f>
        <v>0</v>
      </c>
      <c r="H253" s="91"/>
    </row>
    <row r="254" spans="1:8" ht="15.95" customHeight="1" x14ac:dyDescent="0.25">
      <c r="A254" s="61"/>
      <c r="B254" s="17" t="s">
        <v>152</v>
      </c>
      <c r="C254" s="112" t="s">
        <v>462</v>
      </c>
      <c r="D254" s="151" t="s">
        <v>292</v>
      </c>
      <c r="E254" s="121">
        <v>8</v>
      </c>
      <c r="F254" s="157">
        <v>0</v>
      </c>
      <c r="G254" s="90">
        <f t="shared" si="8"/>
        <v>0</v>
      </c>
      <c r="H254" s="91"/>
    </row>
    <row r="255" spans="1:8" ht="15.95" customHeight="1" x14ac:dyDescent="0.25">
      <c r="A255" s="61"/>
      <c r="B255" s="17" t="s">
        <v>153</v>
      </c>
      <c r="C255" s="112" t="s">
        <v>463</v>
      </c>
      <c r="D255" s="151" t="s">
        <v>291</v>
      </c>
      <c r="E255" s="121">
        <v>17</v>
      </c>
      <c r="F255" s="157">
        <v>0</v>
      </c>
      <c r="G255" s="90">
        <f t="shared" si="8"/>
        <v>0</v>
      </c>
      <c r="H255" s="91"/>
    </row>
    <row r="256" spans="1:8" ht="15.95" customHeight="1" x14ac:dyDescent="0.25">
      <c r="A256" s="61"/>
      <c r="B256" s="17" t="s">
        <v>896</v>
      </c>
      <c r="C256" s="112" t="s">
        <v>420</v>
      </c>
      <c r="D256" s="151" t="s">
        <v>292</v>
      </c>
      <c r="E256" s="121">
        <v>82</v>
      </c>
      <c r="F256" s="157">
        <v>0</v>
      </c>
      <c r="G256" s="90">
        <f t="shared" si="8"/>
        <v>0</v>
      </c>
      <c r="H256" s="91"/>
    </row>
    <row r="257" spans="1:8" ht="15.95" customHeight="1" x14ac:dyDescent="0.25">
      <c r="A257" s="61"/>
      <c r="B257" s="17" t="s">
        <v>897</v>
      </c>
      <c r="C257" s="112" t="s">
        <v>464</v>
      </c>
      <c r="D257" s="151" t="s">
        <v>291</v>
      </c>
      <c r="E257" s="121">
        <v>40</v>
      </c>
      <c r="F257" s="157">
        <v>0</v>
      </c>
      <c r="G257" s="90">
        <f t="shared" si="8"/>
        <v>0</v>
      </c>
      <c r="H257" s="91"/>
    </row>
    <row r="258" spans="1:8" ht="15.95" customHeight="1" x14ac:dyDescent="0.25">
      <c r="A258" s="61"/>
      <c r="B258" s="17" t="s">
        <v>898</v>
      </c>
      <c r="C258" s="112" t="s">
        <v>465</v>
      </c>
      <c r="D258" s="151" t="s">
        <v>292</v>
      </c>
      <c r="E258" s="121">
        <v>53</v>
      </c>
      <c r="F258" s="157">
        <v>0</v>
      </c>
      <c r="G258" s="90">
        <f t="shared" si="8"/>
        <v>0</v>
      </c>
      <c r="H258" s="91"/>
    </row>
    <row r="259" spans="1:8" ht="15.95" customHeight="1" x14ac:dyDescent="0.25">
      <c r="A259" s="61"/>
      <c r="B259" s="17" t="s">
        <v>899</v>
      </c>
      <c r="C259" s="112" t="s">
        <v>466</v>
      </c>
      <c r="D259" s="151" t="s">
        <v>291</v>
      </c>
      <c r="E259" s="121">
        <v>35</v>
      </c>
      <c r="F259" s="157">
        <v>0</v>
      </c>
      <c r="G259" s="90">
        <f t="shared" si="8"/>
        <v>0</v>
      </c>
      <c r="H259" s="91"/>
    </row>
    <row r="260" spans="1:8" ht="15.95" customHeight="1" x14ac:dyDescent="0.25">
      <c r="A260" s="61"/>
      <c r="B260" s="17" t="s">
        <v>900</v>
      </c>
      <c r="C260" s="112" t="s">
        <v>467</v>
      </c>
      <c r="D260" s="151" t="s">
        <v>502</v>
      </c>
      <c r="E260" s="121">
        <v>13</v>
      </c>
      <c r="F260" s="157">
        <v>0</v>
      </c>
      <c r="G260" s="90">
        <f t="shared" si="8"/>
        <v>0</v>
      </c>
      <c r="H260" s="91"/>
    </row>
    <row r="261" spans="1:8" ht="15.95" customHeight="1" x14ac:dyDescent="0.25">
      <c r="A261" s="61"/>
      <c r="B261" s="17" t="s">
        <v>901</v>
      </c>
      <c r="C261" s="112" t="s">
        <v>468</v>
      </c>
      <c r="D261" s="151" t="s">
        <v>291</v>
      </c>
      <c r="E261" s="121">
        <v>21</v>
      </c>
      <c r="F261" s="157">
        <v>0</v>
      </c>
      <c r="G261" s="90">
        <f t="shared" si="8"/>
        <v>0</v>
      </c>
      <c r="H261" s="91"/>
    </row>
    <row r="262" spans="1:8" ht="15.95" customHeight="1" x14ac:dyDescent="0.25">
      <c r="A262" s="61"/>
      <c r="B262" s="17" t="s">
        <v>902</v>
      </c>
      <c r="C262" s="112" t="s">
        <v>469</v>
      </c>
      <c r="D262" s="151" t="s">
        <v>291</v>
      </c>
      <c r="E262" s="121">
        <v>16</v>
      </c>
      <c r="F262" s="157">
        <v>0</v>
      </c>
      <c r="G262" s="90">
        <f t="shared" si="8"/>
        <v>0</v>
      </c>
      <c r="H262" s="91"/>
    </row>
    <row r="263" spans="1:8" ht="15.95" customHeight="1" x14ac:dyDescent="0.25">
      <c r="A263" s="61"/>
      <c r="B263" s="17" t="s">
        <v>903</v>
      </c>
      <c r="C263" s="112" t="s">
        <v>470</v>
      </c>
      <c r="D263" s="151" t="s">
        <v>291</v>
      </c>
      <c r="E263" s="121">
        <v>4</v>
      </c>
      <c r="F263" s="157">
        <v>0</v>
      </c>
      <c r="G263" s="90">
        <f t="shared" si="8"/>
        <v>0</v>
      </c>
      <c r="H263" s="91"/>
    </row>
    <row r="264" spans="1:8" ht="15.95" customHeight="1" x14ac:dyDescent="0.25">
      <c r="A264" s="61"/>
      <c r="B264" s="17" t="s">
        <v>904</v>
      </c>
      <c r="C264" s="112" t="s">
        <v>1350</v>
      </c>
      <c r="D264" s="151" t="s">
        <v>291</v>
      </c>
      <c r="E264" s="121">
        <v>4</v>
      </c>
      <c r="F264" s="157">
        <v>0</v>
      </c>
      <c r="G264" s="90">
        <f t="shared" si="8"/>
        <v>0</v>
      </c>
      <c r="H264" s="91"/>
    </row>
    <row r="265" spans="1:8" ht="15.95" customHeight="1" x14ac:dyDescent="0.25">
      <c r="A265" s="61"/>
      <c r="B265" s="17" t="s">
        <v>1354</v>
      </c>
      <c r="C265" s="112" t="s">
        <v>471</v>
      </c>
      <c r="D265" s="151" t="s">
        <v>291</v>
      </c>
      <c r="E265" s="121">
        <v>4</v>
      </c>
      <c r="F265" s="157">
        <v>0</v>
      </c>
      <c r="G265" s="90">
        <f t="shared" ref="G265" si="11">ROUND(E265*F265,0)</f>
        <v>0</v>
      </c>
      <c r="H265" s="91"/>
    </row>
    <row r="266" spans="1:8" ht="15.95" customHeight="1" x14ac:dyDescent="0.25">
      <c r="A266" s="61"/>
      <c r="B266" s="17" t="s">
        <v>1355</v>
      </c>
      <c r="C266" s="112" t="s">
        <v>1351</v>
      </c>
      <c r="D266" s="151" t="s">
        <v>291</v>
      </c>
      <c r="E266" s="121">
        <v>20</v>
      </c>
      <c r="F266" s="157">
        <v>0</v>
      </c>
      <c r="G266" s="90">
        <f t="shared" si="8"/>
        <v>0</v>
      </c>
      <c r="H266" s="91"/>
    </row>
    <row r="267" spans="1:8" ht="15.95" customHeight="1" x14ac:dyDescent="0.25">
      <c r="A267" s="61"/>
      <c r="B267" s="17" t="s">
        <v>1356</v>
      </c>
      <c r="C267" s="112" t="s">
        <v>1352</v>
      </c>
      <c r="D267" s="151" t="s">
        <v>291</v>
      </c>
      <c r="E267" s="121">
        <v>6</v>
      </c>
      <c r="F267" s="157">
        <v>0</v>
      </c>
      <c r="G267" s="90">
        <f t="shared" si="8"/>
        <v>0</v>
      </c>
      <c r="H267" s="91"/>
    </row>
    <row r="268" spans="1:8" ht="26.1" customHeight="1" x14ac:dyDescent="0.25">
      <c r="A268" s="62"/>
      <c r="B268" s="27">
        <v>6.15</v>
      </c>
      <c r="C268" s="13" t="s">
        <v>284</v>
      </c>
      <c r="D268" s="114"/>
      <c r="E268" s="125"/>
      <c r="F268" s="14"/>
      <c r="G268" s="88"/>
      <c r="H268" s="89">
        <f>SUM(G269:G274)</f>
        <v>0</v>
      </c>
    </row>
    <row r="269" spans="1:8" ht="15.95" customHeight="1" x14ac:dyDescent="0.25">
      <c r="A269" s="61"/>
      <c r="B269" s="17" t="s">
        <v>154</v>
      </c>
      <c r="C269" s="112" t="s">
        <v>472</v>
      </c>
      <c r="D269" s="151" t="s">
        <v>291</v>
      </c>
      <c r="E269" s="121">
        <v>100</v>
      </c>
      <c r="F269" s="157">
        <v>0</v>
      </c>
      <c r="G269" s="90">
        <f t="shared" si="8"/>
        <v>0</v>
      </c>
      <c r="H269" s="91"/>
    </row>
    <row r="270" spans="1:8" ht="15.95" customHeight="1" x14ac:dyDescent="0.25">
      <c r="A270" s="61"/>
      <c r="B270" s="17" t="s">
        <v>155</v>
      </c>
      <c r="C270" s="112" t="s">
        <v>473</v>
      </c>
      <c r="D270" s="151" t="s">
        <v>291</v>
      </c>
      <c r="E270" s="121">
        <v>4</v>
      </c>
      <c r="F270" s="157">
        <v>0</v>
      </c>
      <c r="G270" s="90">
        <f t="shared" si="8"/>
        <v>0</v>
      </c>
      <c r="H270" s="91"/>
    </row>
    <row r="271" spans="1:8" ht="15.95" customHeight="1" x14ac:dyDescent="0.25">
      <c r="A271" s="61"/>
      <c r="B271" s="17" t="s">
        <v>156</v>
      </c>
      <c r="C271" s="112" t="s">
        <v>474</v>
      </c>
      <c r="D271" s="151" t="s">
        <v>291</v>
      </c>
      <c r="E271" s="121">
        <v>6</v>
      </c>
      <c r="F271" s="157">
        <v>0</v>
      </c>
      <c r="G271" s="90">
        <f t="shared" si="8"/>
        <v>0</v>
      </c>
      <c r="H271" s="91"/>
    </row>
    <row r="272" spans="1:8" ht="15.95" customHeight="1" x14ac:dyDescent="0.25">
      <c r="A272" s="61"/>
      <c r="B272" s="17" t="s">
        <v>157</v>
      </c>
      <c r="C272" s="112" t="s">
        <v>475</v>
      </c>
      <c r="D272" s="151" t="s">
        <v>291</v>
      </c>
      <c r="E272" s="121">
        <v>20</v>
      </c>
      <c r="F272" s="157">
        <v>0</v>
      </c>
      <c r="G272" s="90">
        <f t="shared" si="8"/>
        <v>0</v>
      </c>
      <c r="H272" s="91"/>
    </row>
    <row r="273" spans="1:8" ht="15.95" customHeight="1" x14ac:dyDescent="0.25">
      <c r="A273" s="61"/>
      <c r="B273" s="17" t="s">
        <v>158</v>
      </c>
      <c r="C273" s="112" t="s">
        <v>476</v>
      </c>
      <c r="D273" s="151" t="s">
        <v>291</v>
      </c>
      <c r="E273" s="121">
        <v>81</v>
      </c>
      <c r="F273" s="157">
        <v>0</v>
      </c>
      <c r="G273" s="90">
        <f t="shared" si="8"/>
        <v>0</v>
      </c>
      <c r="H273" s="91"/>
    </row>
    <row r="274" spans="1:8" ht="15.95" customHeight="1" x14ac:dyDescent="0.25">
      <c r="A274" s="61"/>
      <c r="B274" s="17" t="s">
        <v>159</v>
      </c>
      <c r="C274" s="112" t="s">
        <v>1353</v>
      </c>
      <c r="D274" s="151" t="s">
        <v>291</v>
      </c>
      <c r="E274" s="121">
        <v>48</v>
      </c>
      <c r="F274" s="157">
        <v>0</v>
      </c>
      <c r="G274" s="90">
        <f t="shared" si="8"/>
        <v>0</v>
      </c>
      <c r="H274" s="91"/>
    </row>
    <row r="275" spans="1:8" ht="63.95" customHeight="1" x14ac:dyDescent="0.25">
      <c r="A275" s="62"/>
      <c r="B275" s="27">
        <v>6.16</v>
      </c>
      <c r="C275" s="114" t="s">
        <v>477</v>
      </c>
      <c r="D275" s="114"/>
      <c r="E275" s="125"/>
      <c r="F275" s="14"/>
      <c r="G275" s="88"/>
      <c r="H275" s="89">
        <f>SUM(G276:G284)</f>
        <v>0</v>
      </c>
    </row>
    <row r="276" spans="1:8" ht="15.95" customHeight="1" x14ac:dyDescent="0.25">
      <c r="A276" s="61"/>
      <c r="B276" s="17" t="s">
        <v>160</v>
      </c>
      <c r="C276" s="112" t="s">
        <v>478</v>
      </c>
      <c r="D276" s="151" t="s">
        <v>291</v>
      </c>
      <c r="E276" s="121">
        <v>9</v>
      </c>
      <c r="F276" s="158">
        <v>0</v>
      </c>
      <c r="G276" s="90">
        <f t="shared" ref="G276:G308" si="12">ROUND(E276*F276,0)</f>
        <v>0</v>
      </c>
      <c r="H276" s="91"/>
    </row>
    <row r="277" spans="1:8" ht="15.95" customHeight="1" x14ac:dyDescent="0.25">
      <c r="A277" s="61"/>
      <c r="B277" s="17" t="s">
        <v>161</v>
      </c>
      <c r="C277" s="112" t="s">
        <v>479</v>
      </c>
      <c r="D277" s="151" t="s">
        <v>291</v>
      </c>
      <c r="E277" s="121">
        <v>2</v>
      </c>
      <c r="F277" s="158">
        <v>0</v>
      </c>
      <c r="G277" s="90">
        <f t="shared" si="12"/>
        <v>0</v>
      </c>
      <c r="H277" s="91"/>
    </row>
    <row r="278" spans="1:8" ht="15.95" customHeight="1" x14ac:dyDescent="0.25">
      <c r="A278" s="61"/>
      <c r="B278" s="17" t="s">
        <v>162</v>
      </c>
      <c r="C278" s="112" t="s">
        <v>480</v>
      </c>
      <c r="D278" s="151" t="s">
        <v>291</v>
      </c>
      <c r="E278" s="121">
        <v>20</v>
      </c>
      <c r="F278" s="158">
        <v>0</v>
      </c>
      <c r="G278" s="90">
        <f t="shared" si="12"/>
        <v>0</v>
      </c>
      <c r="H278" s="91"/>
    </row>
    <row r="279" spans="1:8" ht="15.95" customHeight="1" x14ac:dyDescent="0.25">
      <c r="A279" s="61"/>
      <c r="B279" s="17" t="s">
        <v>163</v>
      </c>
      <c r="C279" s="112" t="s">
        <v>481</v>
      </c>
      <c r="D279" s="151" t="s">
        <v>291</v>
      </c>
      <c r="E279" s="121">
        <v>1</v>
      </c>
      <c r="F279" s="158">
        <v>0</v>
      </c>
      <c r="G279" s="90">
        <f t="shared" si="12"/>
        <v>0</v>
      </c>
      <c r="H279" s="91"/>
    </row>
    <row r="280" spans="1:8" ht="15.95" customHeight="1" x14ac:dyDescent="0.25">
      <c r="A280" s="61"/>
      <c r="B280" s="17" t="s">
        <v>905</v>
      </c>
      <c r="C280" s="112" t="s">
        <v>482</v>
      </c>
      <c r="D280" s="151" t="s">
        <v>291</v>
      </c>
      <c r="E280" s="121">
        <v>1</v>
      </c>
      <c r="F280" s="158">
        <v>0</v>
      </c>
      <c r="G280" s="90">
        <f t="shared" si="12"/>
        <v>0</v>
      </c>
      <c r="H280" s="91"/>
    </row>
    <row r="281" spans="1:8" ht="15.95" customHeight="1" x14ac:dyDescent="0.25">
      <c r="A281" s="61"/>
      <c r="B281" s="17" t="s">
        <v>906</v>
      </c>
      <c r="C281" s="112" t="s">
        <v>483</v>
      </c>
      <c r="D281" s="151" t="s">
        <v>291</v>
      </c>
      <c r="E281" s="121">
        <v>4</v>
      </c>
      <c r="F281" s="158">
        <v>0</v>
      </c>
      <c r="G281" s="90">
        <f t="shared" si="12"/>
        <v>0</v>
      </c>
      <c r="H281" s="91"/>
    </row>
    <row r="282" spans="1:8" ht="15.95" customHeight="1" x14ac:dyDescent="0.25">
      <c r="A282" s="61"/>
      <c r="B282" s="17" t="s">
        <v>907</v>
      </c>
      <c r="C282" s="112" t="s">
        <v>484</v>
      </c>
      <c r="D282" s="151" t="s">
        <v>291</v>
      </c>
      <c r="E282" s="121">
        <v>4</v>
      </c>
      <c r="F282" s="158">
        <v>0</v>
      </c>
      <c r="G282" s="90">
        <f t="shared" si="12"/>
        <v>0</v>
      </c>
      <c r="H282" s="91"/>
    </row>
    <row r="283" spans="1:8" ht="15.95" customHeight="1" x14ac:dyDescent="0.25">
      <c r="A283" s="61"/>
      <c r="B283" s="17" t="s">
        <v>908</v>
      </c>
      <c r="C283" s="112" t="s">
        <v>485</v>
      </c>
      <c r="D283" s="151" t="s">
        <v>514</v>
      </c>
      <c r="E283" s="121">
        <v>1</v>
      </c>
      <c r="F283" s="158">
        <v>0</v>
      </c>
      <c r="G283" s="90">
        <f t="shared" si="12"/>
        <v>0</v>
      </c>
      <c r="H283" s="91"/>
    </row>
    <row r="284" spans="1:8" ht="15.95" customHeight="1" x14ac:dyDescent="0.25">
      <c r="A284" s="61"/>
      <c r="B284" s="17" t="s">
        <v>909</v>
      </c>
      <c r="C284" s="112" t="s">
        <v>486</v>
      </c>
      <c r="D284" s="151" t="s">
        <v>514</v>
      </c>
      <c r="E284" s="121">
        <v>1</v>
      </c>
      <c r="F284" s="158">
        <v>0</v>
      </c>
      <c r="G284" s="90">
        <f t="shared" si="12"/>
        <v>0</v>
      </c>
      <c r="H284" s="91"/>
    </row>
    <row r="285" spans="1:8" ht="15.95" customHeight="1" x14ac:dyDescent="0.25">
      <c r="A285" s="62"/>
      <c r="B285" s="27">
        <v>6.17</v>
      </c>
      <c r="C285" s="13" t="s">
        <v>53</v>
      </c>
      <c r="D285" s="114"/>
      <c r="E285" s="125"/>
      <c r="F285" s="14"/>
      <c r="G285" s="88"/>
      <c r="H285" s="89">
        <f>SUM(G286:G289)</f>
        <v>0</v>
      </c>
    </row>
    <row r="286" spans="1:8" ht="30" customHeight="1" x14ac:dyDescent="0.25">
      <c r="A286" s="61"/>
      <c r="B286" s="17" t="s">
        <v>164</v>
      </c>
      <c r="C286" s="112" t="s">
        <v>774</v>
      </c>
      <c r="D286" s="151" t="s">
        <v>291</v>
      </c>
      <c r="E286" s="121">
        <v>1</v>
      </c>
      <c r="F286" s="158">
        <v>0</v>
      </c>
      <c r="G286" s="90">
        <f t="shared" si="12"/>
        <v>0</v>
      </c>
      <c r="H286" s="91"/>
    </row>
    <row r="287" spans="1:8" ht="33" customHeight="1" x14ac:dyDescent="0.25">
      <c r="A287" s="61"/>
      <c r="B287" s="17" t="s">
        <v>165</v>
      </c>
      <c r="C287" s="112" t="s">
        <v>777</v>
      </c>
      <c r="D287" s="151" t="s">
        <v>291</v>
      </c>
      <c r="E287" s="121">
        <v>12</v>
      </c>
      <c r="F287" s="158">
        <v>0</v>
      </c>
      <c r="G287" s="90">
        <f t="shared" si="12"/>
        <v>0</v>
      </c>
      <c r="H287" s="91"/>
    </row>
    <row r="288" spans="1:8" ht="32.25" customHeight="1" x14ac:dyDescent="0.25">
      <c r="A288" s="61"/>
      <c r="B288" s="17" t="s">
        <v>166</v>
      </c>
      <c r="C288" s="112" t="s">
        <v>775</v>
      </c>
      <c r="D288" s="151" t="s">
        <v>291</v>
      </c>
      <c r="E288" s="121">
        <v>1</v>
      </c>
      <c r="F288" s="158">
        <v>0</v>
      </c>
      <c r="G288" s="90">
        <f t="shared" si="12"/>
        <v>0</v>
      </c>
      <c r="H288" s="91"/>
    </row>
    <row r="289" spans="1:8" ht="27" customHeight="1" x14ac:dyDescent="0.25">
      <c r="A289" s="61"/>
      <c r="B289" s="17" t="s">
        <v>167</v>
      </c>
      <c r="C289" s="112" t="s">
        <v>776</v>
      </c>
      <c r="D289" s="151" t="s">
        <v>291</v>
      </c>
      <c r="E289" s="121">
        <v>2</v>
      </c>
      <c r="F289" s="158">
        <v>0</v>
      </c>
      <c r="G289" s="90">
        <f t="shared" si="12"/>
        <v>0</v>
      </c>
      <c r="H289" s="91"/>
    </row>
    <row r="290" spans="1:8" ht="15.95" customHeight="1" x14ac:dyDescent="0.25">
      <c r="A290" s="62"/>
      <c r="B290" s="27">
        <v>6.18</v>
      </c>
      <c r="C290" s="114" t="s">
        <v>54</v>
      </c>
      <c r="D290" s="114"/>
      <c r="E290" s="125"/>
      <c r="F290" s="14"/>
      <c r="G290" s="88"/>
      <c r="H290" s="89">
        <f>SUM(G291:G295)</f>
        <v>0</v>
      </c>
    </row>
    <row r="291" spans="1:8" ht="15.95" customHeight="1" x14ac:dyDescent="0.25">
      <c r="A291" s="61"/>
      <c r="B291" s="17" t="s">
        <v>168</v>
      </c>
      <c r="C291" s="112" t="s">
        <v>773</v>
      </c>
      <c r="D291" s="151" t="s">
        <v>294</v>
      </c>
      <c r="E291" s="121">
        <v>133</v>
      </c>
      <c r="F291" s="158">
        <v>0</v>
      </c>
      <c r="G291" s="90">
        <f t="shared" si="12"/>
        <v>0</v>
      </c>
      <c r="H291" s="91"/>
    </row>
    <row r="292" spans="1:8" ht="15.95" customHeight="1" x14ac:dyDescent="0.25">
      <c r="A292" s="61"/>
      <c r="B292" s="17" t="s">
        <v>169</v>
      </c>
      <c r="C292" s="112" t="s">
        <v>487</v>
      </c>
      <c r="D292" s="151" t="s">
        <v>294</v>
      </c>
      <c r="E292" s="121">
        <v>93</v>
      </c>
      <c r="F292" s="158">
        <v>0</v>
      </c>
      <c r="G292" s="90">
        <f t="shared" si="12"/>
        <v>0</v>
      </c>
      <c r="H292" s="91"/>
    </row>
    <row r="293" spans="1:8" ht="15.95" customHeight="1" x14ac:dyDescent="0.25">
      <c r="A293" s="61"/>
      <c r="B293" s="17" t="s">
        <v>170</v>
      </c>
      <c r="C293" s="112" t="s">
        <v>488</v>
      </c>
      <c r="D293" s="151" t="s">
        <v>294</v>
      </c>
      <c r="E293" s="121">
        <v>37</v>
      </c>
      <c r="F293" s="158">
        <v>0</v>
      </c>
      <c r="G293" s="90">
        <f t="shared" si="12"/>
        <v>0</v>
      </c>
      <c r="H293" s="91"/>
    </row>
    <row r="294" spans="1:8" ht="15.95" customHeight="1" x14ac:dyDescent="0.25">
      <c r="A294" s="61"/>
      <c r="B294" s="17" t="s">
        <v>171</v>
      </c>
      <c r="C294" s="112" t="s">
        <v>489</v>
      </c>
      <c r="D294" s="151" t="s">
        <v>294</v>
      </c>
      <c r="E294" s="121">
        <v>4</v>
      </c>
      <c r="F294" s="158">
        <v>0</v>
      </c>
      <c r="G294" s="90">
        <f t="shared" si="12"/>
        <v>0</v>
      </c>
      <c r="H294" s="91"/>
    </row>
    <row r="295" spans="1:8" ht="15.95" customHeight="1" x14ac:dyDescent="0.25">
      <c r="A295" s="61"/>
      <c r="B295" s="17" t="s">
        <v>172</v>
      </c>
      <c r="C295" s="112" t="s">
        <v>771</v>
      </c>
      <c r="D295" s="151" t="s">
        <v>772</v>
      </c>
      <c r="E295" s="121">
        <v>24</v>
      </c>
      <c r="F295" s="158">
        <v>0</v>
      </c>
      <c r="G295" s="90">
        <f t="shared" ref="G295" si="13">ROUND(E295*F295,0)</f>
        <v>0</v>
      </c>
      <c r="H295" s="91"/>
    </row>
    <row r="296" spans="1:8" ht="15.95" customHeight="1" x14ac:dyDescent="0.25">
      <c r="A296" s="62"/>
      <c r="B296" s="27">
        <v>6.19</v>
      </c>
      <c r="C296" s="114" t="s">
        <v>55</v>
      </c>
      <c r="D296" s="114"/>
      <c r="E296" s="125"/>
      <c r="F296" s="14"/>
      <c r="G296" s="88"/>
      <c r="H296" s="89">
        <f>+G297+G298+G299+G300+G301</f>
        <v>0</v>
      </c>
    </row>
    <row r="297" spans="1:8" ht="15.95" customHeight="1" x14ac:dyDescent="0.25">
      <c r="A297" s="61"/>
      <c r="B297" s="17" t="s">
        <v>173</v>
      </c>
      <c r="C297" s="112" t="s">
        <v>490</v>
      </c>
      <c r="D297" s="151" t="s">
        <v>291</v>
      </c>
      <c r="E297" s="121">
        <v>1</v>
      </c>
      <c r="F297" s="158">
        <v>0</v>
      </c>
      <c r="G297" s="90">
        <f t="shared" si="12"/>
        <v>0</v>
      </c>
      <c r="H297" s="91"/>
    </row>
    <row r="298" spans="1:8" ht="15.95" customHeight="1" x14ac:dyDescent="0.25">
      <c r="A298" s="61"/>
      <c r="B298" s="17" t="s">
        <v>174</v>
      </c>
      <c r="C298" s="112" t="s">
        <v>491</v>
      </c>
      <c r="D298" s="151" t="s">
        <v>291</v>
      </c>
      <c r="E298" s="121">
        <v>9</v>
      </c>
      <c r="F298" s="158">
        <v>0</v>
      </c>
      <c r="G298" s="90">
        <f t="shared" si="12"/>
        <v>0</v>
      </c>
      <c r="H298" s="91"/>
    </row>
    <row r="299" spans="1:8" ht="15.95" customHeight="1" x14ac:dyDescent="0.25">
      <c r="A299" s="61"/>
      <c r="B299" s="17" t="s">
        <v>910</v>
      </c>
      <c r="C299" s="112" t="s">
        <v>492</v>
      </c>
      <c r="D299" s="151" t="s">
        <v>514</v>
      </c>
      <c r="E299" s="121">
        <v>1</v>
      </c>
      <c r="F299" s="158">
        <v>0</v>
      </c>
      <c r="G299" s="90">
        <f t="shared" si="12"/>
        <v>0</v>
      </c>
      <c r="H299" s="91"/>
    </row>
    <row r="300" spans="1:8" ht="15.95" customHeight="1" x14ac:dyDescent="0.25">
      <c r="A300" s="61"/>
      <c r="B300" s="17" t="s">
        <v>911</v>
      </c>
      <c r="C300" s="112" t="s">
        <v>493</v>
      </c>
      <c r="D300" s="151" t="s">
        <v>514</v>
      </c>
      <c r="E300" s="121">
        <v>1</v>
      </c>
      <c r="F300" s="158">
        <v>0</v>
      </c>
      <c r="G300" s="90">
        <f t="shared" si="12"/>
        <v>0</v>
      </c>
      <c r="H300" s="91"/>
    </row>
    <row r="301" spans="1:8" ht="15.95" customHeight="1" x14ac:dyDescent="0.25">
      <c r="A301" s="61"/>
      <c r="B301" s="17" t="s">
        <v>912</v>
      </c>
      <c r="C301" s="112" t="s">
        <v>494</v>
      </c>
      <c r="D301" s="151" t="s">
        <v>514</v>
      </c>
      <c r="E301" s="121">
        <v>1</v>
      </c>
      <c r="F301" s="158">
        <v>0</v>
      </c>
      <c r="G301" s="90">
        <f t="shared" si="12"/>
        <v>0</v>
      </c>
      <c r="H301" s="91"/>
    </row>
    <row r="302" spans="1:8" ht="15.95" customHeight="1" x14ac:dyDescent="0.25">
      <c r="A302" s="62"/>
      <c r="B302" s="27">
        <v>6.2</v>
      </c>
      <c r="C302" s="114" t="s">
        <v>56</v>
      </c>
      <c r="D302" s="114"/>
      <c r="E302" s="125"/>
      <c r="F302" s="14"/>
      <c r="G302" s="88"/>
      <c r="H302" s="89">
        <f>+G303+G304</f>
        <v>0</v>
      </c>
    </row>
    <row r="303" spans="1:8" ht="15.95" customHeight="1" x14ac:dyDescent="0.25">
      <c r="A303" s="61"/>
      <c r="B303" s="17" t="s">
        <v>175</v>
      </c>
      <c r="C303" s="112" t="s">
        <v>495</v>
      </c>
      <c r="D303" s="151" t="s">
        <v>291</v>
      </c>
      <c r="E303" s="121">
        <v>1</v>
      </c>
      <c r="F303" s="158">
        <v>0</v>
      </c>
      <c r="G303" s="90">
        <f t="shared" si="12"/>
        <v>0</v>
      </c>
      <c r="H303" s="91"/>
    </row>
    <row r="304" spans="1:8" ht="15.95" customHeight="1" x14ac:dyDescent="0.25">
      <c r="A304" s="61"/>
      <c r="B304" s="17" t="s">
        <v>176</v>
      </c>
      <c r="C304" s="112" t="s">
        <v>496</v>
      </c>
      <c r="D304" s="151" t="s">
        <v>291</v>
      </c>
      <c r="E304" s="121">
        <v>1</v>
      </c>
      <c r="F304" s="158">
        <v>0</v>
      </c>
      <c r="G304" s="90">
        <f t="shared" si="12"/>
        <v>0</v>
      </c>
      <c r="H304" s="91"/>
    </row>
    <row r="305" spans="1:8" ht="15.95" customHeight="1" x14ac:dyDescent="0.25">
      <c r="A305" s="62"/>
      <c r="B305" s="27">
        <v>6.21</v>
      </c>
      <c r="C305" s="13" t="s">
        <v>497</v>
      </c>
      <c r="D305" s="114"/>
      <c r="E305" s="125"/>
      <c r="F305" s="14"/>
      <c r="G305" s="88"/>
      <c r="H305" s="89">
        <f>+G306+G307+G308+G309</f>
        <v>0</v>
      </c>
    </row>
    <row r="306" spans="1:8" ht="15.95" customHeight="1" x14ac:dyDescent="0.25">
      <c r="A306" s="61"/>
      <c r="B306" s="17" t="s">
        <v>913</v>
      </c>
      <c r="C306" s="112" t="s">
        <v>497</v>
      </c>
      <c r="D306" s="151" t="s">
        <v>514</v>
      </c>
      <c r="E306" s="121">
        <v>1</v>
      </c>
      <c r="F306" s="158">
        <v>0</v>
      </c>
      <c r="G306" s="90">
        <f t="shared" si="12"/>
        <v>0</v>
      </c>
      <c r="H306" s="91"/>
    </row>
    <row r="307" spans="1:8" ht="15.95" customHeight="1" x14ac:dyDescent="0.25">
      <c r="A307" s="61"/>
      <c r="B307" s="17" t="s">
        <v>914</v>
      </c>
      <c r="C307" s="112" t="s">
        <v>498</v>
      </c>
      <c r="D307" s="151" t="s">
        <v>514</v>
      </c>
      <c r="E307" s="121">
        <v>1</v>
      </c>
      <c r="F307" s="158">
        <v>0</v>
      </c>
      <c r="G307" s="90">
        <f t="shared" ref="G307" si="14">ROUND(E307*F307,0)</f>
        <v>0</v>
      </c>
      <c r="H307" s="91"/>
    </row>
    <row r="308" spans="1:8" ht="27.75" customHeight="1" x14ac:dyDescent="0.25">
      <c r="A308" s="61"/>
      <c r="B308" s="17" t="s">
        <v>915</v>
      </c>
      <c r="C308" s="198" t="s">
        <v>499</v>
      </c>
      <c r="D308" s="199" t="s">
        <v>291</v>
      </c>
      <c r="E308" s="121">
        <v>1</v>
      </c>
      <c r="F308" s="158">
        <v>0</v>
      </c>
      <c r="G308" s="90">
        <f t="shared" si="12"/>
        <v>0</v>
      </c>
      <c r="H308" s="91"/>
    </row>
    <row r="309" spans="1:8" ht="30.75" customHeight="1" thickBot="1" x14ac:dyDescent="0.3">
      <c r="A309" s="160"/>
      <c r="B309" s="17" t="s">
        <v>916</v>
      </c>
      <c r="C309" s="195" t="s">
        <v>778</v>
      </c>
      <c r="D309" s="196" t="s">
        <v>291</v>
      </c>
      <c r="E309" s="161">
        <v>2</v>
      </c>
      <c r="F309" s="197">
        <v>0</v>
      </c>
      <c r="G309" s="162">
        <f t="shared" ref="G309" si="15">ROUND(E309*F309,0)</f>
        <v>0</v>
      </c>
      <c r="H309" s="163"/>
    </row>
    <row r="310" spans="1:8" ht="17.25" customHeight="1" thickBot="1" x14ac:dyDescent="0.3">
      <c r="A310" s="286" t="s">
        <v>768</v>
      </c>
      <c r="B310" s="287"/>
      <c r="C310" s="287"/>
      <c r="D310" s="287"/>
      <c r="E310" s="287"/>
      <c r="F310" s="287"/>
      <c r="G310" s="288"/>
      <c r="H310" s="164">
        <f>+H305+H302+H296+H290+H285+H275+H268+H249+H246+H235+H227+H221+H215+H200+H189+H169+H161+H155+H117+H114+H83</f>
        <v>0</v>
      </c>
    </row>
    <row r="311" spans="1:8" ht="15.95" customHeight="1" thickBot="1" x14ac:dyDescent="0.3">
      <c r="A311" s="46">
        <v>7</v>
      </c>
      <c r="B311" s="47"/>
      <c r="C311" s="155" t="s">
        <v>218</v>
      </c>
      <c r="D311" s="154"/>
      <c r="E311" s="155"/>
      <c r="F311" s="45"/>
      <c r="G311" s="105"/>
      <c r="H311" s="101"/>
    </row>
    <row r="312" spans="1:8" ht="15.95" customHeight="1" x14ac:dyDescent="0.25">
      <c r="A312" s="60"/>
      <c r="B312" s="38">
        <v>7.1</v>
      </c>
      <c r="C312" s="149" t="s">
        <v>219</v>
      </c>
      <c r="D312" s="149"/>
      <c r="E312" s="149"/>
      <c r="F312" s="40"/>
      <c r="G312" s="94"/>
      <c r="H312" s="95">
        <f>SUM(G313:G320)</f>
        <v>0</v>
      </c>
    </row>
    <row r="313" spans="1:8" ht="39" customHeight="1" x14ac:dyDescent="0.25">
      <c r="A313" s="61"/>
      <c r="B313" s="22" t="s">
        <v>199</v>
      </c>
      <c r="C313" s="112" t="s">
        <v>736</v>
      </c>
      <c r="D313" s="151" t="s">
        <v>293</v>
      </c>
      <c r="E313" s="151">
        <v>465</v>
      </c>
      <c r="F313" s="247">
        <v>0</v>
      </c>
      <c r="G313" s="90">
        <f t="shared" ref="G313:G320" si="16">ROUND(E313*F313,0)</f>
        <v>0</v>
      </c>
      <c r="H313" s="91"/>
    </row>
    <row r="314" spans="1:8" ht="39" customHeight="1" x14ac:dyDescent="0.25">
      <c r="A314" s="61"/>
      <c r="B314" s="22" t="s">
        <v>198</v>
      </c>
      <c r="C314" s="112" t="s">
        <v>1357</v>
      </c>
      <c r="D314" s="151" t="s">
        <v>293</v>
      </c>
      <c r="E314" s="151">
        <v>465</v>
      </c>
      <c r="F314" s="247">
        <v>0</v>
      </c>
      <c r="G314" s="90">
        <f t="shared" ref="G314" si="17">ROUND(E314*F314,0)</f>
        <v>0</v>
      </c>
      <c r="H314" s="91"/>
    </row>
    <row r="315" spans="1:8" ht="40.5" customHeight="1" x14ac:dyDescent="0.25">
      <c r="A315" s="61"/>
      <c r="B315" s="22" t="s">
        <v>792</v>
      </c>
      <c r="C315" s="112" t="s">
        <v>668</v>
      </c>
      <c r="D315" s="151" t="s">
        <v>293</v>
      </c>
      <c r="E315" s="151">
        <v>52</v>
      </c>
      <c r="F315" s="247">
        <v>0</v>
      </c>
      <c r="G315" s="90">
        <f t="shared" si="16"/>
        <v>0</v>
      </c>
      <c r="H315" s="91"/>
    </row>
    <row r="316" spans="1:8" ht="27.75" customHeight="1" x14ac:dyDescent="0.25">
      <c r="A316" s="61"/>
      <c r="B316" s="22" t="s">
        <v>928</v>
      </c>
      <c r="C316" s="112" t="s">
        <v>669</v>
      </c>
      <c r="D316" s="151" t="s">
        <v>292</v>
      </c>
      <c r="E316" s="151">
        <v>59</v>
      </c>
      <c r="F316" s="247">
        <v>0</v>
      </c>
      <c r="G316" s="90">
        <f t="shared" si="16"/>
        <v>0</v>
      </c>
      <c r="H316" s="91"/>
    </row>
    <row r="317" spans="1:8" ht="66.75" customHeight="1" x14ac:dyDescent="0.25">
      <c r="A317" s="61"/>
      <c r="B317" s="22" t="s">
        <v>1025</v>
      </c>
      <c r="C317" s="112" t="s">
        <v>671</v>
      </c>
      <c r="D317" s="151" t="s">
        <v>293</v>
      </c>
      <c r="E317" s="151">
        <v>51</v>
      </c>
      <c r="F317" s="247">
        <v>0</v>
      </c>
      <c r="G317" s="90">
        <f t="shared" si="16"/>
        <v>0</v>
      </c>
      <c r="H317" s="91"/>
    </row>
    <row r="318" spans="1:8" ht="44.25" customHeight="1" x14ac:dyDescent="0.25">
      <c r="A318" s="61"/>
      <c r="B318" s="22" t="s">
        <v>1026</v>
      </c>
      <c r="C318" s="112" t="s">
        <v>672</v>
      </c>
      <c r="D318" s="151" t="s">
        <v>292</v>
      </c>
      <c r="E318" s="151">
        <v>415</v>
      </c>
      <c r="F318" s="247">
        <v>0</v>
      </c>
      <c r="G318" s="90">
        <f t="shared" si="16"/>
        <v>0</v>
      </c>
      <c r="H318" s="91"/>
    </row>
    <row r="319" spans="1:8" ht="30" customHeight="1" x14ac:dyDescent="0.25">
      <c r="A319" s="61"/>
      <c r="B319" s="22" t="s">
        <v>1027</v>
      </c>
      <c r="C319" s="112" t="s">
        <v>673</v>
      </c>
      <c r="D319" s="151" t="s">
        <v>293</v>
      </c>
      <c r="E319" s="151">
        <v>22</v>
      </c>
      <c r="F319" s="247">
        <v>0</v>
      </c>
      <c r="G319" s="90">
        <f t="shared" si="16"/>
        <v>0</v>
      </c>
      <c r="H319" s="91"/>
    </row>
    <row r="320" spans="1:8" ht="38.25" customHeight="1" x14ac:dyDescent="0.25">
      <c r="A320" s="61"/>
      <c r="B320" s="22" t="s">
        <v>1358</v>
      </c>
      <c r="C320" s="112" t="s">
        <v>674</v>
      </c>
      <c r="D320" s="151" t="s">
        <v>737</v>
      </c>
      <c r="E320" s="151">
        <v>32</v>
      </c>
      <c r="F320" s="247">
        <v>0</v>
      </c>
      <c r="G320" s="90">
        <f t="shared" si="16"/>
        <v>0</v>
      </c>
      <c r="H320" s="91"/>
    </row>
    <row r="321" spans="1:8" ht="15.95" customHeight="1" x14ac:dyDescent="0.25">
      <c r="A321" s="62"/>
      <c r="B321" s="23">
        <v>7.2</v>
      </c>
      <c r="C321" s="114" t="s">
        <v>220</v>
      </c>
      <c r="D321" s="114"/>
      <c r="E321" s="114"/>
      <c r="F321" s="213"/>
      <c r="G321" s="88"/>
      <c r="H321" s="89">
        <f>SUM(G322:G325)</f>
        <v>0</v>
      </c>
    </row>
    <row r="322" spans="1:8" ht="15.95" customHeight="1" x14ac:dyDescent="0.25">
      <c r="A322" s="61"/>
      <c r="B322" s="22" t="s">
        <v>200</v>
      </c>
      <c r="C322" s="112" t="s">
        <v>679</v>
      </c>
      <c r="D322" s="151" t="s">
        <v>670</v>
      </c>
      <c r="E322" s="151">
        <v>113</v>
      </c>
      <c r="F322" s="247"/>
      <c r="G322" s="90">
        <f t="shared" ref="G322:G390" si="18">ROUND(E322*F322,0)</f>
        <v>0</v>
      </c>
      <c r="H322" s="91"/>
    </row>
    <row r="323" spans="1:8" ht="15.95" customHeight="1" x14ac:dyDescent="0.25">
      <c r="A323" s="61"/>
      <c r="B323" s="22" t="s">
        <v>201</v>
      </c>
      <c r="C323" s="112" t="s">
        <v>680</v>
      </c>
      <c r="D323" s="151" t="s">
        <v>670</v>
      </c>
      <c r="E323" s="151">
        <v>27</v>
      </c>
      <c r="F323" s="247">
        <v>0</v>
      </c>
      <c r="G323" s="90">
        <f t="shared" si="18"/>
        <v>0</v>
      </c>
      <c r="H323" s="91"/>
    </row>
    <row r="324" spans="1:8" ht="55.5" customHeight="1" x14ac:dyDescent="0.25">
      <c r="A324" s="61"/>
      <c r="B324" s="22" t="s">
        <v>202</v>
      </c>
      <c r="C324" s="112" t="s">
        <v>681</v>
      </c>
      <c r="D324" s="151" t="s">
        <v>293</v>
      </c>
      <c r="E324" s="151">
        <v>66</v>
      </c>
      <c r="F324" s="247">
        <v>0</v>
      </c>
      <c r="G324" s="90">
        <f t="shared" si="18"/>
        <v>0</v>
      </c>
      <c r="H324" s="91"/>
    </row>
    <row r="325" spans="1:8" ht="54.75" customHeight="1" x14ac:dyDescent="0.25">
      <c r="A325" s="61"/>
      <c r="B325" s="22" t="s">
        <v>203</v>
      </c>
      <c r="C325" s="112" t="s">
        <v>682</v>
      </c>
      <c r="D325" s="151" t="s">
        <v>293</v>
      </c>
      <c r="E325" s="151">
        <v>454</v>
      </c>
      <c r="F325" s="247">
        <v>0</v>
      </c>
      <c r="G325" s="90">
        <f t="shared" si="18"/>
        <v>0</v>
      </c>
      <c r="H325" s="91"/>
    </row>
    <row r="326" spans="1:8" ht="15.95" customHeight="1" x14ac:dyDescent="0.25">
      <c r="A326" s="62"/>
      <c r="B326" s="23">
        <v>7.3</v>
      </c>
      <c r="C326" s="114" t="s">
        <v>37</v>
      </c>
      <c r="D326" s="114"/>
      <c r="E326" s="114"/>
      <c r="F326" s="213"/>
      <c r="G326" s="88"/>
      <c r="H326" s="89">
        <f>SUM(G327:G336)</f>
        <v>0</v>
      </c>
    </row>
    <row r="327" spans="1:8" ht="28.5" customHeight="1" x14ac:dyDescent="0.25">
      <c r="A327" s="61"/>
      <c r="B327" s="22" t="s">
        <v>204</v>
      </c>
      <c r="C327" s="112" t="s">
        <v>797</v>
      </c>
      <c r="D327" s="151" t="s">
        <v>293</v>
      </c>
      <c r="E327" s="151">
        <v>420</v>
      </c>
      <c r="F327" s="247">
        <v>0</v>
      </c>
      <c r="G327" s="90">
        <f t="shared" si="18"/>
        <v>0</v>
      </c>
      <c r="H327" s="91"/>
    </row>
    <row r="328" spans="1:8" ht="60" customHeight="1" x14ac:dyDescent="0.25">
      <c r="A328" s="61"/>
      <c r="B328" s="22" t="s">
        <v>205</v>
      </c>
      <c r="C328" s="112" t="s">
        <v>802</v>
      </c>
      <c r="D328" s="151" t="s">
        <v>293</v>
      </c>
      <c r="E328" s="151">
        <v>560</v>
      </c>
      <c r="F328" s="247">
        <v>0</v>
      </c>
      <c r="G328" s="90">
        <f t="shared" ref="G328" si="19">ROUND(E328*F328,0)</f>
        <v>0</v>
      </c>
      <c r="H328" s="91"/>
    </row>
    <row r="329" spans="1:8" ht="52.5" customHeight="1" x14ac:dyDescent="0.25">
      <c r="A329" s="61"/>
      <c r="B329" s="22" t="s">
        <v>206</v>
      </c>
      <c r="C329" s="112" t="s">
        <v>803</v>
      </c>
      <c r="D329" s="151" t="s">
        <v>293</v>
      </c>
      <c r="E329" s="151">
        <v>560</v>
      </c>
      <c r="F329" s="247">
        <v>0</v>
      </c>
      <c r="G329" s="90">
        <f t="shared" si="18"/>
        <v>0</v>
      </c>
      <c r="H329" s="91"/>
    </row>
    <row r="330" spans="1:8" ht="32.25" customHeight="1" x14ac:dyDescent="0.25">
      <c r="A330" s="61"/>
      <c r="B330" s="22" t="s">
        <v>783</v>
      </c>
      <c r="C330" s="112" t="s">
        <v>683</v>
      </c>
      <c r="D330" s="151" t="s">
        <v>293</v>
      </c>
      <c r="E330" s="151">
        <v>147</v>
      </c>
      <c r="F330" s="247">
        <v>0</v>
      </c>
      <c r="G330" s="90">
        <f t="shared" si="18"/>
        <v>0</v>
      </c>
      <c r="H330" s="91"/>
    </row>
    <row r="331" spans="1:8" ht="30.75" customHeight="1" x14ac:dyDescent="0.25">
      <c r="A331" s="61"/>
      <c r="B331" s="22" t="s">
        <v>1028</v>
      </c>
      <c r="C331" s="112" t="s">
        <v>683</v>
      </c>
      <c r="D331" s="151" t="s">
        <v>737</v>
      </c>
      <c r="E331" s="151">
        <v>33</v>
      </c>
      <c r="F331" s="247">
        <v>0</v>
      </c>
      <c r="G331" s="90">
        <f t="shared" si="18"/>
        <v>0</v>
      </c>
      <c r="H331" s="91"/>
    </row>
    <row r="332" spans="1:8" ht="28.5" customHeight="1" x14ac:dyDescent="0.25">
      <c r="A332" s="61"/>
      <c r="B332" s="22" t="s">
        <v>1029</v>
      </c>
      <c r="C332" s="112" t="s">
        <v>684</v>
      </c>
      <c r="D332" s="151" t="s">
        <v>798</v>
      </c>
      <c r="E332" s="151">
        <v>2</v>
      </c>
      <c r="F332" s="247">
        <v>0</v>
      </c>
      <c r="G332" s="90">
        <f t="shared" si="18"/>
        <v>0</v>
      </c>
      <c r="H332" s="91"/>
    </row>
    <row r="333" spans="1:8" ht="15.95" customHeight="1" x14ac:dyDescent="0.25">
      <c r="A333" s="61"/>
      <c r="B333" s="22" t="s">
        <v>1030</v>
      </c>
      <c r="C333" s="112" t="s">
        <v>685</v>
      </c>
      <c r="D333" s="151" t="s">
        <v>293</v>
      </c>
      <c r="E333" s="151">
        <v>5</v>
      </c>
      <c r="F333" s="247">
        <v>0</v>
      </c>
      <c r="G333" s="90">
        <f t="shared" si="18"/>
        <v>0</v>
      </c>
      <c r="H333" s="91"/>
    </row>
    <row r="334" spans="1:8" ht="42.75" customHeight="1" x14ac:dyDescent="0.25">
      <c r="A334" s="61"/>
      <c r="B334" s="22" t="s">
        <v>1031</v>
      </c>
      <c r="C334" s="112" t="s">
        <v>799</v>
      </c>
      <c r="D334" s="151" t="s">
        <v>293</v>
      </c>
      <c r="E334" s="151">
        <v>237</v>
      </c>
      <c r="F334" s="247">
        <v>0</v>
      </c>
      <c r="G334" s="90">
        <f t="shared" si="18"/>
        <v>0</v>
      </c>
      <c r="H334" s="91"/>
    </row>
    <row r="335" spans="1:8" ht="39" customHeight="1" x14ac:dyDescent="0.25">
      <c r="A335" s="61"/>
      <c r="B335" s="22" t="s">
        <v>1032</v>
      </c>
      <c r="C335" s="112" t="s">
        <v>800</v>
      </c>
      <c r="D335" s="151" t="s">
        <v>293</v>
      </c>
      <c r="E335" s="151">
        <v>237</v>
      </c>
      <c r="F335" s="247">
        <v>0</v>
      </c>
      <c r="G335" s="90">
        <f t="shared" si="18"/>
        <v>0</v>
      </c>
      <c r="H335" s="91"/>
    </row>
    <row r="336" spans="1:8" ht="37.5" customHeight="1" thickBot="1" x14ac:dyDescent="0.3">
      <c r="A336" s="63"/>
      <c r="B336" s="22" t="s">
        <v>1033</v>
      </c>
      <c r="C336" s="115" t="s">
        <v>801</v>
      </c>
      <c r="D336" s="156" t="s">
        <v>293</v>
      </c>
      <c r="E336" s="156">
        <v>67</v>
      </c>
      <c r="F336" s="248">
        <v>0</v>
      </c>
      <c r="G336" s="92">
        <f t="shared" si="18"/>
        <v>0</v>
      </c>
      <c r="H336" s="93"/>
    </row>
    <row r="337" spans="1:8" ht="15.95" customHeight="1" thickBot="1" x14ac:dyDescent="0.3">
      <c r="A337" s="286" t="s">
        <v>794</v>
      </c>
      <c r="B337" s="287"/>
      <c r="C337" s="287"/>
      <c r="D337" s="287"/>
      <c r="E337" s="287"/>
      <c r="F337" s="287"/>
      <c r="G337" s="288"/>
      <c r="H337" s="164">
        <f>+H326+H321+H312</f>
        <v>0</v>
      </c>
    </row>
    <row r="338" spans="1:8" ht="15.95" customHeight="1" thickBot="1" x14ac:dyDescent="0.3">
      <c r="A338" s="41">
        <v>8</v>
      </c>
      <c r="B338" s="42"/>
      <c r="C338" s="43" t="s">
        <v>239</v>
      </c>
      <c r="D338" s="44"/>
      <c r="E338" s="118"/>
      <c r="F338" s="45"/>
      <c r="G338" s="86"/>
      <c r="H338" s="87"/>
    </row>
    <row r="339" spans="1:8" ht="15.95" customHeight="1" x14ac:dyDescent="0.25">
      <c r="A339" s="60"/>
      <c r="B339" s="38"/>
      <c r="C339" s="39" t="s">
        <v>240</v>
      </c>
      <c r="D339" s="39"/>
      <c r="E339" s="128"/>
      <c r="F339" s="40"/>
      <c r="G339" s="94"/>
      <c r="H339" s="95"/>
    </row>
    <row r="340" spans="1:8" ht="15.95" customHeight="1" x14ac:dyDescent="0.25">
      <c r="A340" s="60"/>
      <c r="B340" s="38">
        <v>8.1</v>
      </c>
      <c r="C340" s="244" t="s">
        <v>986</v>
      </c>
      <c r="D340" s="244"/>
      <c r="E340" s="128"/>
      <c r="F340" s="40"/>
      <c r="G340" s="94"/>
      <c r="H340" s="95">
        <f>SUM(G341:G347)</f>
        <v>0</v>
      </c>
    </row>
    <row r="341" spans="1:8" ht="43.5" customHeight="1" x14ac:dyDescent="0.25">
      <c r="A341" s="61"/>
      <c r="B341" s="22" t="s">
        <v>207</v>
      </c>
      <c r="C341" s="112" t="s">
        <v>987</v>
      </c>
      <c r="D341" s="151" t="s">
        <v>292</v>
      </c>
      <c r="E341" s="121">
        <v>2</v>
      </c>
      <c r="F341" s="212">
        <v>0</v>
      </c>
      <c r="G341" s="90">
        <f t="shared" si="18"/>
        <v>0</v>
      </c>
      <c r="H341" s="91"/>
    </row>
    <row r="342" spans="1:8" ht="42.75" customHeight="1" x14ac:dyDescent="0.25">
      <c r="A342" s="61"/>
      <c r="B342" s="22" t="s">
        <v>208</v>
      </c>
      <c r="C342" s="112" t="s">
        <v>988</v>
      </c>
      <c r="D342" s="151" t="s">
        <v>292</v>
      </c>
      <c r="E342" s="121">
        <v>7</v>
      </c>
      <c r="F342" s="212">
        <v>0</v>
      </c>
      <c r="G342" s="90">
        <f t="shared" si="18"/>
        <v>0</v>
      </c>
      <c r="H342" s="91"/>
    </row>
    <row r="343" spans="1:8" ht="44.25" customHeight="1" x14ac:dyDescent="0.25">
      <c r="A343" s="61"/>
      <c r="B343" s="22" t="s">
        <v>209</v>
      </c>
      <c r="C343" s="112" t="s">
        <v>989</v>
      </c>
      <c r="D343" s="151" t="s">
        <v>292</v>
      </c>
      <c r="E343" s="121">
        <v>7</v>
      </c>
      <c r="F343" s="212">
        <v>0</v>
      </c>
      <c r="G343" s="90">
        <f t="shared" si="18"/>
        <v>0</v>
      </c>
      <c r="H343" s="91"/>
    </row>
    <row r="344" spans="1:8" ht="39" customHeight="1" x14ac:dyDescent="0.25">
      <c r="A344" s="61"/>
      <c r="B344" s="22" t="s">
        <v>210</v>
      </c>
      <c r="C344" s="112" t="s">
        <v>990</v>
      </c>
      <c r="D344" s="151" t="s">
        <v>292</v>
      </c>
      <c r="E344" s="121">
        <v>4</v>
      </c>
      <c r="F344" s="212">
        <v>0</v>
      </c>
      <c r="G344" s="90">
        <f t="shared" si="18"/>
        <v>0</v>
      </c>
      <c r="H344" s="91"/>
    </row>
    <row r="345" spans="1:8" ht="42.75" customHeight="1" x14ac:dyDescent="0.25">
      <c r="A345" s="61"/>
      <c r="B345" s="22" t="s">
        <v>211</v>
      </c>
      <c r="C345" s="112" t="s">
        <v>991</v>
      </c>
      <c r="D345" s="151" t="s">
        <v>292</v>
      </c>
      <c r="E345" s="245">
        <v>1.5</v>
      </c>
      <c r="F345" s="212">
        <v>0</v>
      </c>
      <c r="G345" s="90">
        <f t="shared" si="18"/>
        <v>0</v>
      </c>
      <c r="H345" s="91"/>
    </row>
    <row r="346" spans="1:8" ht="54.75" customHeight="1" x14ac:dyDescent="0.25">
      <c r="A346" s="61"/>
      <c r="B346" s="22" t="s">
        <v>1034</v>
      </c>
      <c r="C346" s="112" t="s">
        <v>993</v>
      </c>
      <c r="D346" s="151" t="s">
        <v>292</v>
      </c>
      <c r="E346" s="121">
        <v>3</v>
      </c>
      <c r="F346" s="212">
        <v>0</v>
      </c>
      <c r="G346" s="90">
        <f t="shared" si="18"/>
        <v>0</v>
      </c>
      <c r="H346" s="91"/>
    </row>
    <row r="347" spans="1:8" ht="40.5" customHeight="1" x14ac:dyDescent="0.25">
      <c r="A347" s="61"/>
      <c r="B347" s="22" t="s">
        <v>1035</v>
      </c>
      <c r="C347" s="112" t="s">
        <v>992</v>
      </c>
      <c r="D347" s="151" t="s">
        <v>293</v>
      </c>
      <c r="E347" s="246">
        <v>3.5</v>
      </c>
      <c r="F347" s="212">
        <v>0</v>
      </c>
      <c r="G347" s="90">
        <f t="shared" ref="G347" si="20">ROUND(E347*F347,0)</f>
        <v>0</v>
      </c>
      <c r="H347" s="91"/>
    </row>
    <row r="348" spans="1:8" x14ac:dyDescent="0.25">
      <c r="A348" s="60"/>
      <c r="B348" s="38">
        <v>8.1999999999999993</v>
      </c>
      <c r="C348" s="244" t="s">
        <v>994</v>
      </c>
      <c r="D348" s="244"/>
      <c r="E348" s="128"/>
      <c r="F348" s="249"/>
      <c r="G348" s="94"/>
      <c r="H348" s="95">
        <f>SUM(G349:G356)</f>
        <v>0</v>
      </c>
    </row>
    <row r="349" spans="1:8" ht="63.75" customHeight="1" x14ac:dyDescent="0.25">
      <c r="A349" s="61"/>
      <c r="B349" s="22" t="s">
        <v>212</v>
      </c>
      <c r="C349" s="112" t="s">
        <v>995</v>
      </c>
      <c r="D349" s="151" t="s">
        <v>291</v>
      </c>
      <c r="E349" s="121">
        <v>31</v>
      </c>
      <c r="F349" s="212">
        <v>0</v>
      </c>
      <c r="G349" s="90">
        <f t="shared" ref="G349:G356" si="21">ROUND(E349*F349,0)</f>
        <v>0</v>
      </c>
      <c r="H349" s="91"/>
    </row>
    <row r="350" spans="1:8" ht="72" x14ac:dyDescent="0.25">
      <c r="A350" s="61"/>
      <c r="B350" s="22" t="s">
        <v>1036</v>
      </c>
      <c r="C350" s="112" t="s">
        <v>997</v>
      </c>
      <c r="D350" s="151" t="s">
        <v>291</v>
      </c>
      <c r="E350" s="121">
        <v>2</v>
      </c>
      <c r="F350" s="212">
        <v>0</v>
      </c>
      <c r="G350" s="90">
        <f t="shared" ref="G350" si="22">ROUND(E350*F350,0)</f>
        <v>0</v>
      </c>
      <c r="H350" s="91"/>
    </row>
    <row r="351" spans="1:8" ht="79.5" customHeight="1" x14ac:dyDescent="0.25">
      <c r="A351" s="61"/>
      <c r="B351" s="22" t="s">
        <v>1037</v>
      </c>
      <c r="C351" s="112" t="s">
        <v>996</v>
      </c>
      <c r="D351" s="151" t="s">
        <v>291</v>
      </c>
      <c r="E351" s="121">
        <v>4</v>
      </c>
      <c r="F351" s="212">
        <v>0</v>
      </c>
      <c r="G351" s="90">
        <f t="shared" si="21"/>
        <v>0</v>
      </c>
      <c r="H351" s="91"/>
    </row>
    <row r="352" spans="1:8" ht="75" customHeight="1" x14ac:dyDescent="0.25">
      <c r="A352" s="61"/>
      <c r="B352" s="22" t="s">
        <v>1038</v>
      </c>
      <c r="C352" s="112" t="s">
        <v>998</v>
      </c>
      <c r="D352" s="151" t="s">
        <v>291</v>
      </c>
      <c r="E352" s="121">
        <v>3</v>
      </c>
      <c r="F352" s="212">
        <v>0</v>
      </c>
      <c r="G352" s="90">
        <f t="shared" si="21"/>
        <v>0</v>
      </c>
      <c r="H352" s="91"/>
    </row>
    <row r="353" spans="1:8" ht="78" customHeight="1" x14ac:dyDescent="0.25">
      <c r="A353" s="61"/>
      <c r="B353" s="22" t="s">
        <v>1039</v>
      </c>
      <c r="C353" s="112" t="s">
        <v>999</v>
      </c>
      <c r="D353" s="151" t="s">
        <v>291</v>
      </c>
      <c r="E353" s="121">
        <v>1</v>
      </c>
      <c r="F353" s="212">
        <v>0</v>
      </c>
      <c r="G353" s="90">
        <f t="shared" si="21"/>
        <v>0</v>
      </c>
      <c r="H353" s="91"/>
    </row>
    <row r="354" spans="1:8" ht="76.5" customHeight="1" x14ac:dyDescent="0.25">
      <c r="A354" s="61"/>
      <c r="B354" s="22" t="s">
        <v>1040</v>
      </c>
      <c r="C354" s="112" t="s">
        <v>1000</v>
      </c>
      <c r="D354" s="151" t="s">
        <v>291</v>
      </c>
      <c r="E354" s="121">
        <v>1</v>
      </c>
      <c r="F354" s="212">
        <v>0</v>
      </c>
      <c r="G354" s="90">
        <f t="shared" si="21"/>
        <v>0</v>
      </c>
      <c r="H354" s="91"/>
    </row>
    <row r="355" spans="1:8" ht="78" customHeight="1" x14ac:dyDescent="0.25">
      <c r="A355" s="61"/>
      <c r="B355" s="22" t="s">
        <v>1041</v>
      </c>
      <c r="C355" s="112" t="s">
        <v>1001</v>
      </c>
      <c r="D355" s="151" t="s">
        <v>291</v>
      </c>
      <c r="E355" s="121">
        <v>2</v>
      </c>
      <c r="F355" s="212">
        <v>0</v>
      </c>
      <c r="G355" s="90">
        <f t="shared" si="21"/>
        <v>0</v>
      </c>
      <c r="H355" s="91"/>
    </row>
    <row r="356" spans="1:8" ht="78" customHeight="1" x14ac:dyDescent="0.25">
      <c r="A356" s="61"/>
      <c r="B356" s="22" t="s">
        <v>1042</v>
      </c>
      <c r="C356" s="112" t="s">
        <v>1002</v>
      </c>
      <c r="D356" s="151" t="s">
        <v>291</v>
      </c>
      <c r="E356" s="246">
        <v>1</v>
      </c>
      <c r="F356" s="212">
        <v>0</v>
      </c>
      <c r="G356" s="90">
        <f t="shared" si="21"/>
        <v>0</v>
      </c>
      <c r="H356" s="91"/>
    </row>
    <row r="357" spans="1:8" x14ac:dyDescent="0.25">
      <c r="A357" s="60"/>
      <c r="B357" s="38">
        <v>8.3000000000000007</v>
      </c>
      <c r="C357" s="244" t="s">
        <v>1003</v>
      </c>
      <c r="D357" s="244"/>
      <c r="E357" s="128"/>
      <c r="F357" s="40"/>
      <c r="G357" s="94"/>
      <c r="H357" s="95">
        <f>SUM(G358:G365)</f>
        <v>0</v>
      </c>
    </row>
    <row r="358" spans="1:8" ht="75.75" customHeight="1" x14ac:dyDescent="0.25">
      <c r="A358" s="61"/>
      <c r="B358" s="22" t="s">
        <v>213</v>
      </c>
      <c r="C358" s="112" t="s">
        <v>1004</v>
      </c>
      <c r="D358" s="151" t="s">
        <v>291</v>
      </c>
      <c r="E358" s="121">
        <v>2</v>
      </c>
      <c r="F358" s="212">
        <v>0</v>
      </c>
      <c r="G358" s="90">
        <f t="shared" ref="G358:G363" si="23">ROUND(E358*F358,0)</f>
        <v>0</v>
      </c>
      <c r="H358" s="91"/>
    </row>
    <row r="359" spans="1:8" ht="78.75" customHeight="1" x14ac:dyDescent="0.25">
      <c r="A359" s="61"/>
      <c r="B359" s="22" t="s">
        <v>1043</v>
      </c>
      <c r="C359" s="112" t="s">
        <v>1005</v>
      </c>
      <c r="D359" s="151" t="s">
        <v>291</v>
      </c>
      <c r="E359" s="121">
        <v>12</v>
      </c>
      <c r="F359" s="212">
        <v>0</v>
      </c>
      <c r="G359" s="90">
        <f t="shared" si="23"/>
        <v>0</v>
      </c>
      <c r="H359" s="91"/>
    </row>
    <row r="360" spans="1:8" ht="75" customHeight="1" x14ac:dyDescent="0.25">
      <c r="A360" s="61"/>
      <c r="B360" s="22" t="s">
        <v>1044</v>
      </c>
      <c r="C360" s="113" t="s">
        <v>1006</v>
      </c>
      <c r="D360" s="151" t="s">
        <v>291</v>
      </c>
      <c r="E360" s="121">
        <v>12</v>
      </c>
      <c r="F360" s="212">
        <v>0</v>
      </c>
      <c r="G360" s="90">
        <f t="shared" si="23"/>
        <v>0</v>
      </c>
      <c r="H360" s="91"/>
    </row>
    <row r="361" spans="1:8" ht="77.25" customHeight="1" x14ac:dyDescent="0.25">
      <c r="A361" s="61"/>
      <c r="B361" s="22" t="s">
        <v>1045</v>
      </c>
      <c r="C361" s="112" t="s">
        <v>1007</v>
      </c>
      <c r="D361" s="151" t="s">
        <v>291</v>
      </c>
      <c r="E361" s="121">
        <v>4</v>
      </c>
      <c r="F361" s="212">
        <v>0</v>
      </c>
      <c r="G361" s="90">
        <f t="shared" si="23"/>
        <v>0</v>
      </c>
      <c r="H361" s="91"/>
    </row>
    <row r="362" spans="1:8" ht="73.5" customHeight="1" x14ac:dyDescent="0.25">
      <c r="A362" s="61"/>
      <c r="B362" s="22" t="s">
        <v>1046</v>
      </c>
      <c r="C362" s="112" t="s">
        <v>1008</v>
      </c>
      <c r="D362" s="151" t="s">
        <v>291</v>
      </c>
      <c r="E362" s="121">
        <v>3</v>
      </c>
      <c r="F362" s="212">
        <v>0</v>
      </c>
      <c r="G362" s="90">
        <f t="shared" si="23"/>
        <v>0</v>
      </c>
      <c r="H362" s="91"/>
    </row>
    <row r="363" spans="1:8" ht="54" customHeight="1" x14ac:dyDescent="0.25">
      <c r="A363" s="61"/>
      <c r="B363" s="22" t="s">
        <v>1047</v>
      </c>
      <c r="C363" s="112" t="s">
        <v>993</v>
      </c>
      <c r="D363" s="151" t="s">
        <v>291</v>
      </c>
      <c r="E363" s="121">
        <v>3</v>
      </c>
      <c r="F363" s="212">
        <v>0</v>
      </c>
      <c r="G363" s="90">
        <f t="shared" si="23"/>
        <v>0</v>
      </c>
      <c r="H363" s="91"/>
    </row>
    <row r="364" spans="1:8" ht="27.75" customHeight="1" x14ac:dyDescent="0.25">
      <c r="A364" s="251"/>
      <c r="B364" s="22" t="s">
        <v>1048</v>
      </c>
      <c r="C364" s="252" t="s">
        <v>1009</v>
      </c>
      <c r="D364" s="253" t="s">
        <v>291</v>
      </c>
      <c r="E364" s="121">
        <v>10</v>
      </c>
      <c r="F364" s="212">
        <v>0</v>
      </c>
      <c r="G364" s="90">
        <f t="shared" ref="G364:G365" si="24">ROUND(E364*F364,0)</f>
        <v>0</v>
      </c>
      <c r="H364" s="254"/>
    </row>
    <row r="365" spans="1:8" ht="30" customHeight="1" thickBot="1" x14ac:dyDescent="0.3">
      <c r="A365" s="255"/>
      <c r="B365" s="22" t="s">
        <v>1049</v>
      </c>
      <c r="C365" s="256" t="s">
        <v>1010</v>
      </c>
      <c r="D365" s="257" t="s">
        <v>291</v>
      </c>
      <c r="E365" s="122">
        <v>1</v>
      </c>
      <c r="F365" s="250">
        <v>0</v>
      </c>
      <c r="G365" s="92">
        <f t="shared" si="24"/>
        <v>0</v>
      </c>
      <c r="H365" s="258"/>
    </row>
    <row r="366" spans="1:8" ht="15.75" thickBot="1" x14ac:dyDescent="0.3">
      <c r="A366" s="286" t="s">
        <v>1011</v>
      </c>
      <c r="B366" s="287"/>
      <c r="C366" s="287"/>
      <c r="D366" s="287"/>
      <c r="E366" s="287"/>
      <c r="F366" s="287"/>
      <c r="G366" s="288"/>
      <c r="H366" s="164">
        <f>+H357+H348+H340</f>
        <v>0</v>
      </c>
    </row>
    <row r="367" spans="1:8" ht="15.95" customHeight="1" x14ac:dyDescent="0.25">
      <c r="A367" s="62"/>
      <c r="B367" s="23">
        <v>8.4</v>
      </c>
      <c r="C367" s="114" t="s">
        <v>241</v>
      </c>
      <c r="D367" s="114"/>
      <c r="E367" s="125"/>
      <c r="F367" s="14"/>
      <c r="G367" s="88"/>
      <c r="H367" s="89">
        <f>SUM(G368:G385)</f>
        <v>0</v>
      </c>
    </row>
    <row r="368" spans="1:8" ht="19.5" customHeight="1" x14ac:dyDescent="0.25">
      <c r="A368" s="61"/>
      <c r="B368" s="22" t="s">
        <v>214</v>
      </c>
      <c r="C368" s="112" t="s">
        <v>686</v>
      </c>
      <c r="D368" s="151" t="s">
        <v>293</v>
      </c>
      <c r="E368" s="121">
        <v>6.944</v>
      </c>
      <c r="F368" s="212">
        <v>0</v>
      </c>
      <c r="G368" s="90">
        <f t="shared" si="18"/>
        <v>0</v>
      </c>
      <c r="H368" s="91"/>
    </row>
    <row r="369" spans="1:8" ht="67.5" customHeight="1" x14ac:dyDescent="0.25">
      <c r="A369" s="61"/>
      <c r="B369" s="22" t="s">
        <v>215</v>
      </c>
      <c r="C369" s="112" t="s">
        <v>687</v>
      </c>
      <c r="D369" s="151" t="s">
        <v>291</v>
      </c>
      <c r="E369" s="121">
        <v>1</v>
      </c>
      <c r="F369" s="212">
        <v>0</v>
      </c>
      <c r="G369" s="90">
        <f t="shared" si="18"/>
        <v>0</v>
      </c>
      <c r="H369" s="91"/>
    </row>
    <row r="370" spans="1:8" ht="63" customHeight="1" x14ac:dyDescent="0.25">
      <c r="A370" s="61"/>
      <c r="B370" s="22" t="s">
        <v>1050</v>
      </c>
      <c r="C370" s="112" t="s">
        <v>688</v>
      </c>
      <c r="D370" s="151" t="s">
        <v>291</v>
      </c>
      <c r="E370" s="121">
        <v>4</v>
      </c>
      <c r="F370" s="212">
        <v>0</v>
      </c>
      <c r="G370" s="90">
        <f t="shared" si="18"/>
        <v>0</v>
      </c>
      <c r="H370" s="91"/>
    </row>
    <row r="371" spans="1:8" ht="69" customHeight="1" x14ac:dyDescent="0.25">
      <c r="A371" s="61"/>
      <c r="B371" s="22" t="s">
        <v>1051</v>
      </c>
      <c r="C371" s="112" t="s">
        <v>689</v>
      </c>
      <c r="D371" s="151" t="s">
        <v>291</v>
      </c>
      <c r="E371" s="121">
        <v>1</v>
      </c>
      <c r="F371" s="212">
        <v>0</v>
      </c>
      <c r="G371" s="90">
        <f t="shared" si="18"/>
        <v>0</v>
      </c>
      <c r="H371" s="91"/>
    </row>
    <row r="372" spans="1:8" ht="54" customHeight="1" x14ac:dyDescent="0.25">
      <c r="A372" s="61"/>
      <c r="B372" s="22" t="s">
        <v>1052</v>
      </c>
      <c r="C372" s="112" t="s">
        <v>690</v>
      </c>
      <c r="D372" s="151" t="s">
        <v>291</v>
      </c>
      <c r="E372" s="121">
        <v>8</v>
      </c>
      <c r="F372" s="212">
        <v>0</v>
      </c>
      <c r="G372" s="90">
        <f t="shared" si="18"/>
        <v>0</v>
      </c>
      <c r="H372" s="91"/>
    </row>
    <row r="373" spans="1:8" ht="56.25" customHeight="1" x14ac:dyDescent="0.25">
      <c r="A373" s="61"/>
      <c r="B373" s="22" t="s">
        <v>1053</v>
      </c>
      <c r="C373" s="112" t="s">
        <v>691</v>
      </c>
      <c r="D373" s="151" t="s">
        <v>291</v>
      </c>
      <c r="E373" s="121">
        <v>8</v>
      </c>
      <c r="F373" s="212">
        <v>0</v>
      </c>
      <c r="G373" s="90">
        <f t="shared" si="18"/>
        <v>0</v>
      </c>
      <c r="H373" s="91"/>
    </row>
    <row r="374" spans="1:8" ht="42.75" customHeight="1" x14ac:dyDescent="0.25">
      <c r="A374" s="61"/>
      <c r="B374" s="22" t="s">
        <v>1054</v>
      </c>
      <c r="C374" s="112" t="s">
        <v>692</v>
      </c>
      <c r="D374" s="151" t="s">
        <v>291</v>
      </c>
      <c r="E374" s="121">
        <v>8</v>
      </c>
      <c r="F374" s="212">
        <v>0</v>
      </c>
      <c r="G374" s="90">
        <f t="shared" si="18"/>
        <v>0</v>
      </c>
      <c r="H374" s="91"/>
    </row>
    <row r="375" spans="1:8" ht="27.75" customHeight="1" x14ac:dyDescent="0.25">
      <c r="A375" s="67"/>
      <c r="B375" s="22" t="s">
        <v>1055</v>
      </c>
      <c r="C375" s="112" t="s">
        <v>693</v>
      </c>
      <c r="D375" s="151" t="s">
        <v>291</v>
      </c>
      <c r="E375" s="121">
        <v>2</v>
      </c>
      <c r="F375" s="212">
        <v>0</v>
      </c>
      <c r="G375" s="90">
        <f t="shared" si="18"/>
        <v>0</v>
      </c>
      <c r="H375" s="91"/>
    </row>
    <row r="376" spans="1:8" ht="50.25" customHeight="1" x14ac:dyDescent="0.25">
      <c r="A376" s="67"/>
      <c r="B376" s="22" t="s">
        <v>1056</v>
      </c>
      <c r="C376" s="112" t="s">
        <v>694</v>
      </c>
      <c r="D376" s="151" t="s">
        <v>291</v>
      </c>
      <c r="E376" s="121">
        <v>4</v>
      </c>
      <c r="F376" s="212">
        <v>0</v>
      </c>
      <c r="G376" s="90">
        <f t="shared" si="18"/>
        <v>0</v>
      </c>
      <c r="H376" s="91"/>
    </row>
    <row r="377" spans="1:8" ht="15.95" customHeight="1" x14ac:dyDescent="0.25">
      <c r="A377" s="67"/>
      <c r="B377" s="22" t="s">
        <v>1057</v>
      </c>
      <c r="C377" s="112" t="s">
        <v>695</v>
      </c>
      <c r="D377" s="151" t="s">
        <v>291</v>
      </c>
      <c r="E377" s="121">
        <v>3</v>
      </c>
      <c r="F377" s="212">
        <v>0</v>
      </c>
      <c r="G377" s="90">
        <f t="shared" si="18"/>
        <v>0</v>
      </c>
      <c r="H377" s="91"/>
    </row>
    <row r="378" spans="1:8" ht="34.5" customHeight="1" x14ac:dyDescent="0.25">
      <c r="A378" s="67"/>
      <c r="B378" s="22" t="s">
        <v>1058</v>
      </c>
      <c r="C378" s="112" t="s">
        <v>696</v>
      </c>
      <c r="D378" s="151" t="s">
        <v>291</v>
      </c>
      <c r="E378" s="121">
        <v>5</v>
      </c>
      <c r="F378" s="212">
        <v>0</v>
      </c>
      <c r="G378" s="90">
        <f t="shared" si="18"/>
        <v>0</v>
      </c>
      <c r="H378" s="91"/>
    </row>
    <row r="379" spans="1:8" ht="34.5" customHeight="1" x14ac:dyDescent="0.25">
      <c r="A379" s="67"/>
      <c r="B379" s="22" t="s">
        <v>1059</v>
      </c>
      <c r="C379" s="112" t="s">
        <v>697</v>
      </c>
      <c r="D379" s="151" t="s">
        <v>291</v>
      </c>
      <c r="E379" s="121">
        <v>4</v>
      </c>
      <c r="F379" s="212">
        <v>0</v>
      </c>
      <c r="G379" s="90">
        <f t="shared" si="18"/>
        <v>0</v>
      </c>
      <c r="H379" s="91"/>
    </row>
    <row r="380" spans="1:8" ht="54.75" customHeight="1" x14ac:dyDescent="0.25">
      <c r="A380" s="67"/>
      <c r="B380" s="22" t="s">
        <v>1060</v>
      </c>
      <c r="C380" s="112" t="s">
        <v>698</v>
      </c>
      <c r="D380" s="151" t="s">
        <v>291</v>
      </c>
      <c r="E380" s="121">
        <v>2</v>
      </c>
      <c r="F380" s="212">
        <v>0</v>
      </c>
      <c r="G380" s="90">
        <f t="shared" si="18"/>
        <v>0</v>
      </c>
      <c r="H380" s="91"/>
    </row>
    <row r="381" spans="1:8" ht="42.75" customHeight="1" x14ac:dyDescent="0.25">
      <c r="A381" s="67"/>
      <c r="B381" s="22" t="s">
        <v>1061</v>
      </c>
      <c r="C381" s="112" t="s">
        <v>699</v>
      </c>
      <c r="D381" s="151" t="s">
        <v>291</v>
      </c>
      <c r="E381" s="121">
        <v>1</v>
      </c>
      <c r="F381" s="212">
        <v>0</v>
      </c>
      <c r="G381" s="90">
        <f t="shared" si="18"/>
        <v>0</v>
      </c>
      <c r="H381" s="91"/>
    </row>
    <row r="382" spans="1:8" ht="67.5" customHeight="1" x14ac:dyDescent="0.25">
      <c r="A382" s="67"/>
      <c r="B382" s="22" t="s">
        <v>1062</v>
      </c>
      <c r="C382" s="112" t="s">
        <v>700</v>
      </c>
      <c r="D382" s="151" t="s">
        <v>291</v>
      </c>
      <c r="E382" s="121">
        <v>4</v>
      </c>
      <c r="F382" s="212">
        <v>0</v>
      </c>
      <c r="G382" s="90">
        <f t="shared" si="18"/>
        <v>0</v>
      </c>
      <c r="H382" s="91"/>
    </row>
    <row r="383" spans="1:8" ht="36" customHeight="1" x14ac:dyDescent="0.25">
      <c r="A383" s="67"/>
      <c r="B383" s="22" t="s">
        <v>1063</v>
      </c>
      <c r="C383" s="112" t="s">
        <v>701</v>
      </c>
      <c r="D383" s="151" t="s">
        <v>291</v>
      </c>
      <c r="E383" s="121">
        <v>2</v>
      </c>
      <c r="F383" s="212">
        <v>0</v>
      </c>
      <c r="G383" s="90">
        <f t="shared" si="18"/>
        <v>0</v>
      </c>
      <c r="H383" s="91"/>
    </row>
    <row r="384" spans="1:8" ht="41.25" customHeight="1" x14ac:dyDescent="0.25">
      <c r="A384" s="67"/>
      <c r="B384" s="22" t="s">
        <v>1064</v>
      </c>
      <c r="C384" s="112" t="s">
        <v>702</v>
      </c>
      <c r="D384" s="151" t="s">
        <v>291</v>
      </c>
      <c r="E384" s="121">
        <v>8</v>
      </c>
      <c r="F384" s="212">
        <v>0</v>
      </c>
      <c r="G384" s="90">
        <f t="shared" si="18"/>
        <v>0</v>
      </c>
      <c r="H384" s="91"/>
    </row>
    <row r="385" spans="1:8" ht="115.5" customHeight="1" x14ac:dyDescent="0.25">
      <c r="A385" s="67"/>
      <c r="B385" s="22" t="s">
        <v>1065</v>
      </c>
      <c r="C385" s="112" t="s">
        <v>703</v>
      </c>
      <c r="D385" s="151" t="s">
        <v>291</v>
      </c>
      <c r="E385" s="121">
        <v>1</v>
      </c>
      <c r="F385" s="212">
        <v>0</v>
      </c>
      <c r="G385" s="90">
        <f t="shared" si="18"/>
        <v>0</v>
      </c>
      <c r="H385" s="91"/>
    </row>
    <row r="386" spans="1:8" ht="15.95" customHeight="1" x14ac:dyDescent="0.25">
      <c r="A386" s="68"/>
      <c r="B386" s="23">
        <v>8.5</v>
      </c>
      <c r="C386" s="114" t="s">
        <v>242</v>
      </c>
      <c r="D386" s="114"/>
      <c r="E386" s="125"/>
      <c r="F386" s="213"/>
      <c r="G386" s="88"/>
      <c r="H386" s="89">
        <f>SUM(G387:G390)</f>
        <v>0</v>
      </c>
    </row>
    <row r="387" spans="1:8" ht="15.95" customHeight="1" x14ac:dyDescent="0.25">
      <c r="A387" s="67"/>
      <c r="B387" s="22" t="s">
        <v>216</v>
      </c>
      <c r="C387" s="112" t="s">
        <v>704</v>
      </c>
      <c r="D387" s="151" t="s">
        <v>293</v>
      </c>
      <c r="E387" s="121">
        <v>55.46</v>
      </c>
      <c r="F387" s="212">
        <v>0</v>
      </c>
      <c r="G387" s="90">
        <f t="shared" si="18"/>
        <v>0</v>
      </c>
      <c r="H387" s="91"/>
    </row>
    <row r="388" spans="1:8" ht="27" customHeight="1" x14ac:dyDescent="0.25">
      <c r="A388" s="67"/>
      <c r="B388" s="22" t="s">
        <v>217</v>
      </c>
      <c r="C388" s="112" t="s">
        <v>705</v>
      </c>
      <c r="D388" s="151" t="s">
        <v>292</v>
      </c>
      <c r="E388" s="121">
        <v>41.654200000000003</v>
      </c>
      <c r="F388" s="212">
        <v>0</v>
      </c>
      <c r="G388" s="90">
        <f t="shared" si="18"/>
        <v>0</v>
      </c>
      <c r="H388" s="91"/>
    </row>
    <row r="389" spans="1:8" ht="18.75" customHeight="1" x14ac:dyDescent="0.25">
      <c r="A389" s="67"/>
      <c r="B389" s="22" t="s">
        <v>1066</v>
      </c>
      <c r="C389" s="112" t="s">
        <v>706</v>
      </c>
      <c r="D389" s="151" t="s">
        <v>291</v>
      </c>
      <c r="E389" s="121">
        <v>4</v>
      </c>
      <c r="F389" s="212">
        <v>0</v>
      </c>
      <c r="G389" s="90">
        <f t="shared" si="18"/>
        <v>0</v>
      </c>
      <c r="H389" s="91"/>
    </row>
    <row r="390" spans="1:8" ht="38.25" customHeight="1" thickBot="1" x14ac:dyDescent="0.3">
      <c r="A390" s="69"/>
      <c r="B390" s="31" t="s">
        <v>1067</v>
      </c>
      <c r="C390" s="115" t="s">
        <v>707</v>
      </c>
      <c r="D390" s="156" t="s">
        <v>291</v>
      </c>
      <c r="E390" s="122">
        <v>40</v>
      </c>
      <c r="F390" s="250">
        <v>0</v>
      </c>
      <c r="G390" s="92">
        <f t="shared" si="18"/>
        <v>0</v>
      </c>
      <c r="H390" s="93"/>
    </row>
    <row r="391" spans="1:8" ht="15.75" thickBot="1" x14ac:dyDescent="0.3">
      <c r="A391" s="286" t="s">
        <v>795</v>
      </c>
      <c r="B391" s="287"/>
      <c r="C391" s="287"/>
      <c r="D391" s="287"/>
      <c r="E391" s="287"/>
      <c r="F391" s="287"/>
      <c r="G391" s="288"/>
      <c r="H391" s="164">
        <f>+H386+H367+H339</f>
        <v>0</v>
      </c>
    </row>
    <row r="392" spans="1:8" ht="15.95" customHeight="1" thickBot="1" x14ac:dyDescent="0.3">
      <c r="A392" s="32">
        <v>9</v>
      </c>
      <c r="B392" s="33"/>
      <c r="C392" s="34" t="s">
        <v>247</v>
      </c>
      <c r="D392" s="35"/>
      <c r="E392" s="140"/>
      <c r="F392" s="36"/>
      <c r="G392" s="106"/>
      <c r="H392" s="107"/>
    </row>
    <row r="393" spans="1:8" ht="15.95" customHeight="1" x14ac:dyDescent="0.25">
      <c r="A393" s="70"/>
      <c r="B393" s="38">
        <v>9.1</v>
      </c>
      <c r="C393" s="116" t="s">
        <v>248</v>
      </c>
      <c r="D393" s="116"/>
      <c r="E393" s="128"/>
      <c r="F393" s="40"/>
      <c r="G393" s="94"/>
      <c r="H393" s="95">
        <f>SUM(G394:G402)</f>
        <v>0</v>
      </c>
    </row>
    <row r="394" spans="1:8" ht="80.25" customHeight="1" x14ac:dyDescent="0.25">
      <c r="A394" s="67"/>
      <c r="B394" s="22" t="s">
        <v>221</v>
      </c>
      <c r="C394" s="112" t="s">
        <v>708</v>
      </c>
      <c r="D394" s="151" t="s">
        <v>291</v>
      </c>
      <c r="E394" s="121">
        <v>16</v>
      </c>
      <c r="F394" s="158">
        <v>0</v>
      </c>
      <c r="G394" s="90">
        <f t="shared" ref="G394:G448" si="25">ROUND(E394*F394,0)</f>
        <v>0</v>
      </c>
      <c r="H394" s="91"/>
    </row>
    <row r="395" spans="1:8" ht="81" customHeight="1" x14ac:dyDescent="0.25">
      <c r="A395" s="67"/>
      <c r="B395" s="22" t="s">
        <v>222</v>
      </c>
      <c r="C395" s="112" t="s">
        <v>709</v>
      </c>
      <c r="D395" s="151" t="s">
        <v>291</v>
      </c>
      <c r="E395" s="121">
        <v>11</v>
      </c>
      <c r="F395" s="158">
        <v>0</v>
      </c>
      <c r="G395" s="90">
        <f t="shared" si="25"/>
        <v>0</v>
      </c>
      <c r="H395" s="91"/>
    </row>
    <row r="396" spans="1:8" ht="67.5" customHeight="1" x14ac:dyDescent="0.25">
      <c r="A396" s="67"/>
      <c r="B396" s="22" t="s">
        <v>223</v>
      </c>
      <c r="C396" s="112" t="s">
        <v>710</v>
      </c>
      <c r="D396" s="151" t="s">
        <v>291</v>
      </c>
      <c r="E396" s="121">
        <v>1</v>
      </c>
      <c r="F396" s="158">
        <v>0</v>
      </c>
      <c r="G396" s="90">
        <f t="shared" si="25"/>
        <v>0</v>
      </c>
      <c r="H396" s="91"/>
    </row>
    <row r="397" spans="1:8" ht="78.75" customHeight="1" x14ac:dyDescent="0.25">
      <c r="A397" s="67"/>
      <c r="B397" s="22" t="s">
        <v>224</v>
      </c>
      <c r="C397" s="112" t="s">
        <v>711</v>
      </c>
      <c r="D397" s="151" t="s">
        <v>291</v>
      </c>
      <c r="E397" s="121">
        <v>2</v>
      </c>
      <c r="F397" s="158">
        <v>0</v>
      </c>
      <c r="G397" s="90">
        <f t="shared" si="25"/>
        <v>0</v>
      </c>
      <c r="H397" s="91"/>
    </row>
    <row r="398" spans="1:8" ht="63.75" customHeight="1" x14ac:dyDescent="0.25">
      <c r="A398" s="67"/>
      <c r="B398" s="22" t="s">
        <v>225</v>
      </c>
      <c r="C398" s="112" t="s">
        <v>712</v>
      </c>
      <c r="D398" s="151" t="s">
        <v>291</v>
      </c>
      <c r="E398" s="121">
        <v>1</v>
      </c>
      <c r="F398" s="158">
        <v>0</v>
      </c>
      <c r="G398" s="90">
        <f t="shared" si="25"/>
        <v>0</v>
      </c>
      <c r="H398" s="91"/>
    </row>
    <row r="399" spans="1:8" ht="52.5" customHeight="1" x14ac:dyDescent="0.25">
      <c r="A399" s="67"/>
      <c r="B399" s="22" t="s">
        <v>226</v>
      </c>
      <c r="C399" s="112" t="s">
        <v>713</v>
      </c>
      <c r="D399" s="151" t="s">
        <v>291</v>
      </c>
      <c r="E399" s="121">
        <v>1</v>
      </c>
      <c r="F399" s="158">
        <v>0</v>
      </c>
      <c r="G399" s="90">
        <f t="shared" si="25"/>
        <v>0</v>
      </c>
      <c r="H399" s="91"/>
    </row>
    <row r="400" spans="1:8" ht="92.25" customHeight="1" x14ac:dyDescent="0.25">
      <c r="A400" s="67"/>
      <c r="B400" s="22" t="s">
        <v>227</v>
      </c>
      <c r="C400" s="112" t="s">
        <v>714</v>
      </c>
      <c r="D400" s="151" t="s">
        <v>291</v>
      </c>
      <c r="E400" s="121">
        <v>1</v>
      </c>
      <c r="F400" s="158">
        <v>0</v>
      </c>
      <c r="G400" s="90">
        <f t="shared" si="25"/>
        <v>0</v>
      </c>
      <c r="H400" s="91"/>
    </row>
    <row r="401" spans="1:8" ht="71.25" customHeight="1" x14ac:dyDescent="0.25">
      <c r="A401" s="67"/>
      <c r="B401" s="22" t="s">
        <v>1068</v>
      </c>
      <c r="C401" s="112" t="s">
        <v>715</v>
      </c>
      <c r="D401" s="151" t="s">
        <v>291</v>
      </c>
      <c r="E401" s="121">
        <v>1</v>
      </c>
      <c r="F401" s="158">
        <v>0</v>
      </c>
      <c r="G401" s="90">
        <f t="shared" si="25"/>
        <v>0</v>
      </c>
      <c r="H401" s="91"/>
    </row>
    <row r="402" spans="1:8" ht="67.5" customHeight="1" x14ac:dyDescent="0.25">
      <c r="A402" s="67"/>
      <c r="B402" s="22" t="s">
        <v>1069</v>
      </c>
      <c r="C402" s="112" t="s">
        <v>716</v>
      </c>
      <c r="D402" s="151" t="s">
        <v>291</v>
      </c>
      <c r="E402" s="121">
        <v>1</v>
      </c>
      <c r="F402" s="158">
        <v>0</v>
      </c>
      <c r="G402" s="90">
        <f t="shared" si="25"/>
        <v>0</v>
      </c>
      <c r="H402" s="91"/>
    </row>
    <row r="403" spans="1:8" ht="15.95" customHeight="1" x14ac:dyDescent="0.25">
      <c r="A403" s="68"/>
      <c r="B403" s="23">
        <v>9.1999999999999993</v>
      </c>
      <c r="C403" s="114" t="s">
        <v>249</v>
      </c>
      <c r="D403" s="114"/>
      <c r="E403" s="125"/>
      <c r="F403" s="14"/>
      <c r="G403" s="88"/>
      <c r="H403" s="89">
        <f>SUM(G404:G411)</f>
        <v>0</v>
      </c>
    </row>
    <row r="404" spans="1:8" ht="71.25" customHeight="1" x14ac:dyDescent="0.25">
      <c r="A404" s="67"/>
      <c r="B404" s="22" t="s">
        <v>228</v>
      </c>
      <c r="C404" s="112" t="s">
        <v>807</v>
      </c>
      <c r="D404" s="151" t="s">
        <v>291</v>
      </c>
      <c r="E404" s="121">
        <v>1</v>
      </c>
      <c r="F404" s="212">
        <v>0</v>
      </c>
      <c r="G404" s="90">
        <f t="shared" si="25"/>
        <v>0</v>
      </c>
      <c r="H404" s="102"/>
    </row>
    <row r="405" spans="1:8" ht="80.25" customHeight="1" x14ac:dyDescent="0.25">
      <c r="A405" s="67"/>
      <c r="B405" s="22" t="s">
        <v>229</v>
      </c>
      <c r="C405" s="112" t="s">
        <v>808</v>
      </c>
      <c r="D405" s="151" t="s">
        <v>291</v>
      </c>
      <c r="E405" s="121">
        <v>1</v>
      </c>
      <c r="F405" s="212">
        <v>0</v>
      </c>
      <c r="G405" s="90">
        <f t="shared" si="25"/>
        <v>0</v>
      </c>
      <c r="H405" s="102"/>
    </row>
    <row r="406" spans="1:8" ht="80.25" customHeight="1" x14ac:dyDescent="0.25">
      <c r="A406" s="67"/>
      <c r="B406" s="22" t="s">
        <v>230</v>
      </c>
      <c r="C406" s="112" t="s">
        <v>804</v>
      </c>
      <c r="D406" s="151" t="s">
        <v>291</v>
      </c>
      <c r="E406" s="121">
        <v>1</v>
      </c>
      <c r="F406" s="212">
        <v>0</v>
      </c>
      <c r="G406" s="90">
        <f t="shared" si="25"/>
        <v>0</v>
      </c>
      <c r="H406" s="102"/>
    </row>
    <row r="407" spans="1:8" ht="80.25" customHeight="1" x14ac:dyDescent="0.25">
      <c r="A407" s="67"/>
      <c r="B407" s="22" t="s">
        <v>231</v>
      </c>
      <c r="C407" s="112" t="s">
        <v>805</v>
      </c>
      <c r="D407" s="151" t="s">
        <v>291</v>
      </c>
      <c r="E407" s="121">
        <v>1</v>
      </c>
      <c r="F407" s="212">
        <v>0</v>
      </c>
      <c r="G407" s="90">
        <f t="shared" si="25"/>
        <v>0</v>
      </c>
      <c r="H407" s="102"/>
    </row>
    <row r="408" spans="1:8" ht="76.5" customHeight="1" x14ac:dyDescent="0.25">
      <c r="A408" s="67"/>
      <c r="B408" s="22" t="s">
        <v>1070</v>
      </c>
      <c r="C408" s="112" t="s">
        <v>806</v>
      </c>
      <c r="D408" s="151" t="s">
        <v>291</v>
      </c>
      <c r="E408" s="121">
        <v>1</v>
      </c>
      <c r="F408" s="212">
        <v>0</v>
      </c>
      <c r="G408" s="90">
        <f t="shared" si="25"/>
        <v>0</v>
      </c>
      <c r="H408" s="102"/>
    </row>
    <row r="409" spans="1:8" ht="78.75" customHeight="1" x14ac:dyDescent="0.25">
      <c r="A409" s="67"/>
      <c r="B409" s="22" t="s">
        <v>1071</v>
      </c>
      <c r="C409" s="112" t="s">
        <v>809</v>
      </c>
      <c r="D409" s="151" t="s">
        <v>291</v>
      </c>
      <c r="E409" s="121">
        <v>1</v>
      </c>
      <c r="F409" s="212">
        <v>0</v>
      </c>
      <c r="G409" s="90">
        <f t="shared" si="25"/>
        <v>0</v>
      </c>
      <c r="H409" s="102"/>
    </row>
    <row r="410" spans="1:8" ht="79.5" customHeight="1" x14ac:dyDescent="0.25">
      <c r="A410" s="67"/>
      <c r="B410" s="22" t="s">
        <v>1072</v>
      </c>
      <c r="C410" s="112" t="s">
        <v>810</v>
      </c>
      <c r="D410" s="151" t="s">
        <v>291</v>
      </c>
      <c r="E410" s="121">
        <v>1</v>
      </c>
      <c r="F410" s="212">
        <v>0</v>
      </c>
      <c r="G410" s="90">
        <f t="shared" si="25"/>
        <v>0</v>
      </c>
      <c r="H410" s="102"/>
    </row>
    <row r="411" spans="1:8" ht="81" customHeight="1" x14ac:dyDescent="0.25">
      <c r="A411" s="67"/>
      <c r="B411" s="22" t="s">
        <v>1073</v>
      </c>
      <c r="C411" s="112" t="s">
        <v>811</v>
      </c>
      <c r="D411" s="151" t="s">
        <v>291</v>
      </c>
      <c r="E411" s="121">
        <v>1</v>
      </c>
      <c r="F411" s="212">
        <v>0</v>
      </c>
      <c r="G411" s="90">
        <f t="shared" si="25"/>
        <v>0</v>
      </c>
      <c r="H411" s="102"/>
    </row>
    <row r="412" spans="1:8" ht="15.95" customHeight="1" x14ac:dyDescent="0.25">
      <c r="A412" s="68"/>
      <c r="B412" s="23">
        <v>9.3000000000000007</v>
      </c>
      <c r="C412" s="114" t="s">
        <v>1016</v>
      </c>
      <c r="D412" s="114"/>
      <c r="E412" s="125"/>
      <c r="F412" s="14"/>
      <c r="G412" s="88"/>
      <c r="H412" s="89">
        <f>SUM(G413:G427)</f>
        <v>0</v>
      </c>
    </row>
    <row r="413" spans="1:8" ht="91.5" customHeight="1" x14ac:dyDescent="0.25">
      <c r="A413" s="67"/>
      <c r="B413" s="22" t="s">
        <v>232</v>
      </c>
      <c r="C413" s="112" t="s">
        <v>812</v>
      </c>
      <c r="D413" s="151" t="s">
        <v>291</v>
      </c>
      <c r="E413" s="121">
        <v>2</v>
      </c>
      <c r="F413" s="158">
        <v>0</v>
      </c>
      <c r="G413" s="90">
        <f t="shared" si="25"/>
        <v>0</v>
      </c>
      <c r="H413" s="91"/>
    </row>
    <row r="414" spans="1:8" ht="86.25" customHeight="1" x14ac:dyDescent="0.25">
      <c r="A414" s="67"/>
      <c r="B414" s="22" t="s">
        <v>233</v>
      </c>
      <c r="C414" s="112" t="s">
        <v>813</v>
      </c>
      <c r="D414" s="151" t="s">
        <v>291</v>
      </c>
      <c r="E414" s="121">
        <v>1</v>
      </c>
      <c r="F414" s="158">
        <v>0</v>
      </c>
      <c r="G414" s="90">
        <f t="shared" si="25"/>
        <v>0</v>
      </c>
      <c r="H414" s="91"/>
    </row>
    <row r="415" spans="1:8" ht="91.5" customHeight="1" x14ac:dyDescent="0.25">
      <c r="A415" s="67"/>
      <c r="B415" s="22" t="s">
        <v>917</v>
      </c>
      <c r="C415" s="112" t="s">
        <v>814</v>
      </c>
      <c r="D415" s="151" t="s">
        <v>291</v>
      </c>
      <c r="E415" s="121">
        <v>1</v>
      </c>
      <c r="F415" s="158">
        <v>0</v>
      </c>
      <c r="G415" s="90">
        <f t="shared" si="25"/>
        <v>0</v>
      </c>
      <c r="H415" s="91"/>
    </row>
    <row r="416" spans="1:8" ht="91.5" customHeight="1" x14ac:dyDescent="0.25">
      <c r="A416" s="67"/>
      <c r="B416" s="22" t="s">
        <v>234</v>
      </c>
      <c r="C416" s="112" t="s">
        <v>815</v>
      </c>
      <c r="D416" s="151" t="s">
        <v>291</v>
      </c>
      <c r="E416" s="121">
        <v>1</v>
      </c>
      <c r="F416" s="158">
        <v>0</v>
      </c>
      <c r="G416" s="90">
        <f t="shared" si="25"/>
        <v>0</v>
      </c>
      <c r="H416" s="91"/>
    </row>
    <row r="417" spans="1:8" ht="88.5" customHeight="1" x14ac:dyDescent="0.25">
      <c r="A417" s="67"/>
      <c r="B417" s="22" t="s">
        <v>918</v>
      </c>
      <c r="C417" s="112" t="s">
        <v>816</v>
      </c>
      <c r="D417" s="151" t="s">
        <v>291</v>
      </c>
      <c r="E417" s="121">
        <v>1</v>
      </c>
      <c r="F417" s="158">
        <v>0</v>
      </c>
      <c r="G417" s="90">
        <f t="shared" si="25"/>
        <v>0</v>
      </c>
      <c r="H417" s="91"/>
    </row>
    <row r="418" spans="1:8" ht="90" customHeight="1" x14ac:dyDescent="0.25">
      <c r="A418" s="67"/>
      <c r="B418" s="22" t="s">
        <v>235</v>
      </c>
      <c r="C418" s="112" t="s">
        <v>817</v>
      </c>
      <c r="D418" s="151" t="s">
        <v>291</v>
      </c>
      <c r="E418" s="121">
        <v>1</v>
      </c>
      <c r="F418" s="158">
        <v>0</v>
      </c>
      <c r="G418" s="90">
        <f t="shared" si="25"/>
        <v>0</v>
      </c>
      <c r="H418" s="91"/>
    </row>
    <row r="419" spans="1:8" ht="89.25" customHeight="1" x14ac:dyDescent="0.25">
      <c r="A419" s="67"/>
      <c r="B419" s="22" t="s">
        <v>236</v>
      </c>
      <c r="C419" s="112" t="s">
        <v>818</v>
      </c>
      <c r="D419" s="151" t="s">
        <v>291</v>
      </c>
      <c r="E419" s="121">
        <v>1</v>
      </c>
      <c r="F419" s="158">
        <v>0</v>
      </c>
      <c r="G419" s="90">
        <f t="shared" si="25"/>
        <v>0</v>
      </c>
      <c r="H419" s="91"/>
    </row>
    <row r="420" spans="1:8" ht="98.25" customHeight="1" x14ac:dyDescent="0.25">
      <c r="A420" s="67"/>
      <c r="B420" s="22" t="s">
        <v>237</v>
      </c>
      <c r="C420" s="112" t="s">
        <v>819</v>
      </c>
      <c r="D420" s="151" t="s">
        <v>291</v>
      </c>
      <c r="E420" s="121">
        <v>1</v>
      </c>
      <c r="F420" s="158">
        <v>0</v>
      </c>
      <c r="G420" s="90">
        <f t="shared" si="25"/>
        <v>0</v>
      </c>
      <c r="H420" s="91"/>
    </row>
    <row r="421" spans="1:8" ht="87" customHeight="1" x14ac:dyDescent="0.25">
      <c r="A421" s="67"/>
      <c r="B421" s="22" t="s">
        <v>238</v>
      </c>
      <c r="C421" s="112" t="s">
        <v>821</v>
      </c>
      <c r="D421" s="151" t="s">
        <v>291</v>
      </c>
      <c r="E421" s="121">
        <v>1</v>
      </c>
      <c r="F421" s="158">
        <v>0</v>
      </c>
      <c r="G421" s="90">
        <f t="shared" si="25"/>
        <v>0</v>
      </c>
      <c r="H421" s="91"/>
    </row>
    <row r="422" spans="1:8" ht="85.5" customHeight="1" x14ac:dyDescent="0.25">
      <c r="A422" s="67"/>
      <c r="B422" s="22" t="s">
        <v>919</v>
      </c>
      <c r="C422" s="112" t="s">
        <v>822</v>
      </c>
      <c r="D422" s="151" t="s">
        <v>291</v>
      </c>
      <c r="E422" s="121">
        <v>1</v>
      </c>
      <c r="F422" s="158">
        <v>0</v>
      </c>
      <c r="G422" s="90">
        <f t="shared" si="25"/>
        <v>0</v>
      </c>
      <c r="H422" s="91"/>
    </row>
    <row r="423" spans="1:8" ht="90.75" customHeight="1" x14ac:dyDescent="0.25">
      <c r="A423" s="67"/>
      <c r="B423" s="22" t="s">
        <v>1074</v>
      </c>
      <c r="C423" s="112" t="s">
        <v>823</v>
      </c>
      <c r="D423" s="151" t="s">
        <v>291</v>
      </c>
      <c r="E423" s="121">
        <v>1</v>
      </c>
      <c r="F423" s="158">
        <v>0</v>
      </c>
      <c r="G423" s="90">
        <f t="shared" si="25"/>
        <v>0</v>
      </c>
      <c r="H423" s="91"/>
    </row>
    <row r="424" spans="1:8" ht="91.5" customHeight="1" x14ac:dyDescent="0.25">
      <c r="A424" s="67"/>
      <c r="B424" s="22" t="s">
        <v>1075</v>
      </c>
      <c r="C424" s="112" t="s">
        <v>824</v>
      </c>
      <c r="D424" s="151" t="s">
        <v>291</v>
      </c>
      <c r="E424" s="121">
        <v>1</v>
      </c>
      <c r="F424" s="158">
        <v>0</v>
      </c>
      <c r="G424" s="90">
        <f t="shared" si="25"/>
        <v>0</v>
      </c>
      <c r="H424" s="91"/>
    </row>
    <row r="425" spans="1:8" ht="84.75" customHeight="1" x14ac:dyDescent="0.25">
      <c r="A425" s="67"/>
      <c r="B425" s="22" t="s">
        <v>1076</v>
      </c>
      <c r="C425" s="112" t="s">
        <v>825</v>
      </c>
      <c r="D425" s="151" t="s">
        <v>291</v>
      </c>
      <c r="E425" s="121">
        <v>3</v>
      </c>
      <c r="F425" s="158">
        <v>0</v>
      </c>
      <c r="G425" s="90">
        <f t="shared" si="25"/>
        <v>0</v>
      </c>
      <c r="H425" s="91"/>
    </row>
    <row r="426" spans="1:8" ht="85.5" customHeight="1" x14ac:dyDescent="0.25">
      <c r="A426" s="67"/>
      <c r="B426" s="22" t="s">
        <v>1077</v>
      </c>
      <c r="C426" s="112" t="s">
        <v>826</v>
      </c>
      <c r="D426" s="151" t="s">
        <v>291</v>
      </c>
      <c r="E426" s="121">
        <v>2</v>
      </c>
      <c r="F426" s="158">
        <v>0</v>
      </c>
      <c r="G426" s="90">
        <f t="shared" si="25"/>
        <v>0</v>
      </c>
      <c r="H426" s="91"/>
    </row>
    <row r="427" spans="1:8" ht="85.5" customHeight="1" x14ac:dyDescent="0.25">
      <c r="A427" s="67"/>
      <c r="B427" s="22" t="s">
        <v>1078</v>
      </c>
      <c r="C427" s="112" t="s">
        <v>827</v>
      </c>
      <c r="D427" s="151" t="s">
        <v>291</v>
      </c>
      <c r="E427" s="121">
        <v>1</v>
      </c>
      <c r="F427" s="158">
        <v>0</v>
      </c>
      <c r="G427" s="90">
        <f t="shared" si="25"/>
        <v>0</v>
      </c>
      <c r="H427" s="91"/>
    </row>
    <row r="428" spans="1:8" ht="15.95" customHeight="1" x14ac:dyDescent="0.25">
      <c r="A428" s="68"/>
      <c r="B428" s="23">
        <v>9.4</v>
      </c>
      <c r="C428" s="114" t="s">
        <v>241</v>
      </c>
      <c r="D428" s="114"/>
      <c r="E428" s="125"/>
      <c r="F428" s="14"/>
      <c r="G428" s="88"/>
      <c r="H428" s="89">
        <f>SUM(G429:G434)</f>
        <v>0</v>
      </c>
    </row>
    <row r="429" spans="1:8" ht="75.75" customHeight="1" x14ac:dyDescent="0.25">
      <c r="A429" s="67"/>
      <c r="B429" s="22" t="s">
        <v>1079</v>
      </c>
      <c r="C429" s="112" t="s">
        <v>717</v>
      </c>
      <c r="D429" s="151" t="s">
        <v>293</v>
      </c>
      <c r="E429" s="121">
        <v>4.29</v>
      </c>
      <c r="F429" s="158">
        <v>0</v>
      </c>
      <c r="G429" s="90">
        <f t="shared" si="25"/>
        <v>0</v>
      </c>
      <c r="H429" s="91"/>
    </row>
    <row r="430" spans="1:8" ht="81.75" customHeight="1" x14ac:dyDescent="0.25">
      <c r="A430" s="67"/>
      <c r="B430" s="22" t="s">
        <v>1080</v>
      </c>
      <c r="C430" s="112" t="s">
        <v>718</v>
      </c>
      <c r="D430" s="151" t="s">
        <v>293</v>
      </c>
      <c r="E430" s="121">
        <v>2.2275</v>
      </c>
      <c r="F430" s="158">
        <v>0</v>
      </c>
      <c r="G430" s="90">
        <f t="shared" si="25"/>
        <v>0</v>
      </c>
      <c r="H430" s="91"/>
    </row>
    <row r="431" spans="1:8" ht="80.25" customHeight="1" x14ac:dyDescent="0.25">
      <c r="A431" s="67"/>
      <c r="B431" s="22" t="s">
        <v>1081</v>
      </c>
      <c r="C431" s="112" t="s">
        <v>719</v>
      </c>
      <c r="D431" s="151" t="s">
        <v>293</v>
      </c>
      <c r="E431" s="121">
        <v>1.2375</v>
      </c>
      <c r="F431" s="158">
        <v>0</v>
      </c>
      <c r="G431" s="90">
        <f t="shared" si="25"/>
        <v>0</v>
      </c>
      <c r="H431" s="91"/>
    </row>
    <row r="432" spans="1:8" ht="75" customHeight="1" x14ac:dyDescent="0.25">
      <c r="A432" s="67"/>
      <c r="B432" s="22" t="s">
        <v>1082</v>
      </c>
      <c r="C432" s="112" t="s">
        <v>720</v>
      </c>
      <c r="D432" s="151" t="s">
        <v>293</v>
      </c>
      <c r="E432" s="121">
        <v>1.2869999999999999</v>
      </c>
      <c r="F432" s="158">
        <v>0</v>
      </c>
      <c r="G432" s="90">
        <f t="shared" si="25"/>
        <v>0</v>
      </c>
      <c r="H432" s="91"/>
    </row>
    <row r="433" spans="1:8" ht="66.75" customHeight="1" x14ac:dyDescent="0.25">
      <c r="A433" s="67"/>
      <c r="B433" s="22" t="s">
        <v>1083</v>
      </c>
      <c r="C433" s="112" t="s">
        <v>721</v>
      </c>
      <c r="D433" s="151" t="s">
        <v>291</v>
      </c>
      <c r="E433" s="121">
        <v>2</v>
      </c>
      <c r="F433" s="158">
        <v>0</v>
      </c>
      <c r="G433" s="90">
        <f t="shared" si="25"/>
        <v>0</v>
      </c>
      <c r="H433" s="91"/>
    </row>
    <row r="434" spans="1:8" ht="66" customHeight="1" x14ac:dyDescent="0.25">
      <c r="A434" s="67"/>
      <c r="B434" s="22" t="s">
        <v>1084</v>
      </c>
      <c r="C434" s="112" t="s">
        <v>722</v>
      </c>
      <c r="D434" s="151" t="s">
        <v>291</v>
      </c>
      <c r="E434" s="121">
        <v>2</v>
      </c>
      <c r="F434" s="158">
        <v>0</v>
      </c>
      <c r="G434" s="90">
        <f t="shared" si="25"/>
        <v>0</v>
      </c>
      <c r="H434" s="91"/>
    </row>
    <row r="435" spans="1:8" ht="15.95" customHeight="1" x14ac:dyDescent="0.25">
      <c r="A435" s="68"/>
      <c r="B435" s="23">
        <v>9.5</v>
      </c>
      <c r="C435" s="114" t="s">
        <v>242</v>
      </c>
      <c r="D435" s="114"/>
      <c r="E435" s="125"/>
      <c r="F435" s="125"/>
      <c r="G435" s="88"/>
      <c r="H435" s="89">
        <f>SUM(G436:G437)</f>
        <v>0</v>
      </c>
    </row>
    <row r="436" spans="1:8" ht="16.5" customHeight="1" x14ac:dyDescent="0.25">
      <c r="A436" s="67"/>
      <c r="B436" s="22" t="s">
        <v>1085</v>
      </c>
      <c r="C436" s="112" t="s">
        <v>723</v>
      </c>
      <c r="D436" s="151" t="s">
        <v>293</v>
      </c>
      <c r="E436" s="121">
        <v>186.45</v>
      </c>
      <c r="F436" s="158">
        <v>0</v>
      </c>
      <c r="G436" s="90">
        <f t="shared" si="25"/>
        <v>0</v>
      </c>
      <c r="H436" s="91"/>
    </row>
    <row r="437" spans="1:8" ht="18" customHeight="1" x14ac:dyDescent="0.25">
      <c r="A437" s="67"/>
      <c r="B437" s="22" t="s">
        <v>1086</v>
      </c>
      <c r="C437" s="112" t="s">
        <v>724</v>
      </c>
      <c r="D437" s="151" t="s">
        <v>292</v>
      </c>
      <c r="E437" s="121">
        <v>113.92</v>
      </c>
      <c r="F437" s="158">
        <v>0</v>
      </c>
      <c r="G437" s="90">
        <f t="shared" si="25"/>
        <v>0</v>
      </c>
      <c r="H437" s="91"/>
    </row>
    <row r="438" spans="1:8" ht="15.95" customHeight="1" x14ac:dyDescent="0.25">
      <c r="A438" s="68"/>
      <c r="B438" s="23">
        <v>9.6</v>
      </c>
      <c r="C438" s="114" t="s">
        <v>250</v>
      </c>
      <c r="D438" s="114"/>
      <c r="E438" s="125"/>
      <c r="F438" s="125"/>
      <c r="G438" s="88"/>
      <c r="H438" s="89">
        <f>SUM(G439:G440)</f>
        <v>0</v>
      </c>
    </row>
    <row r="439" spans="1:8" ht="29.25" customHeight="1" x14ac:dyDescent="0.25">
      <c r="A439" s="67"/>
      <c r="B439" s="22" t="s">
        <v>1087</v>
      </c>
      <c r="C439" s="112" t="s">
        <v>725</v>
      </c>
      <c r="D439" s="151" t="s">
        <v>292</v>
      </c>
      <c r="E439" s="121">
        <v>18.21</v>
      </c>
      <c r="F439" s="158">
        <v>0</v>
      </c>
      <c r="G439" s="90">
        <f t="shared" si="25"/>
        <v>0</v>
      </c>
      <c r="H439" s="91"/>
    </row>
    <row r="440" spans="1:8" ht="27" customHeight="1" thickBot="1" x14ac:dyDescent="0.3">
      <c r="A440" s="69"/>
      <c r="B440" s="31" t="s">
        <v>1088</v>
      </c>
      <c r="C440" s="115" t="s">
        <v>831</v>
      </c>
      <c r="D440" s="156" t="s">
        <v>291</v>
      </c>
      <c r="E440" s="122">
        <v>1</v>
      </c>
      <c r="F440" s="158">
        <v>0</v>
      </c>
      <c r="G440" s="92">
        <f t="shared" si="25"/>
        <v>0</v>
      </c>
      <c r="H440" s="93"/>
    </row>
    <row r="441" spans="1:8" ht="20.25" customHeight="1" thickBot="1" x14ac:dyDescent="0.3">
      <c r="A441" s="286" t="s">
        <v>796</v>
      </c>
      <c r="B441" s="287"/>
      <c r="C441" s="287"/>
      <c r="D441" s="287"/>
      <c r="E441" s="287"/>
      <c r="F441" s="287"/>
      <c r="G441" s="288"/>
      <c r="H441" s="164">
        <f>+H438+H435+H428+H412+H403+H393</f>
        <v>0</v>
      </c>
    </row>
    <row r="442" spans="1:8" ht="15.95" customHeight="1" thickBot="1" x14ac:dyDescent="0.3">
      <c r="A442" s="59">
        <v>10</v>
      </c>
      <c r="B442" s="42"/>
      <c r="C442" s="43" t="s">
        <v>285</v>
      </c>
      <c r="D442" s="44"/>
      <c r="E442" s="118"/>
      <c r="F442" s="45"/>
      <c r="G442" s="86"/>
      <c r="H442" s="87"/>
    </row>
    <row r="443" spans="1:8" ht="15.95" customHeight="1" x14ac:dyDescent="0.25">
      <c r="A443" s="70"/>
      <c r="B443" s="38">
        <v>10.1</v>
      </c>
      <c r="C443" s="116" t="s">
        <v>7</v>
      </c>
      <c r="D443" s="116"/>
      <c r="E443" s="128"/>
      <c r="F443" s="40"/>
      <c r="G443" s="94"/>
      <c r="H443" s="89">
        <f>SUM(G444:G445)</f>
        <v>0</v>
      </c>
    </row>
    <row r="444" spans="1:8" ht="15.95" customHeight="1" x14ac:dyDescent="0.25">
      <c r="A444" s="67"/>
      <c r="B444" s="22" t="s">
        <v>243</v>
      </c>
      <c r="C444" s="112" t="s">
        <v>726</v>
      </c>
      <c r="D444" s="151" t="s">
        <v>293</v>
      </c>
      <c r="E444" s="141">
        <v>277.12799999999999</v>
      </c>
      <c r="F444" s="212">
        <v>0</v>
      </c>
      <c r="G444" s="90">
        <f t="shared" si="25"/>
        <v>0</v>
      </c>
      <c r="H444" s="91"/>
    </row>
    <row r="445" spans="1:8" ht="15.95" customHeight="1" x14ac:dyDescent="0.25">
      <c r="A445" s="67"/>
      <c r="B445" s="22" t="s">
        <v>244</v>
      </c>
      <c r="C445" s="112" t="s">
        <v>727</v>
      </c>
      <c r="D445" s="151" t="s">
        <v>292</v>
      </c>
      <c r="E445" s="141">
        <v>322.94</v>
      </c>
      <c r="F445" s="212">
        <v>0</v>
      </c>
      <c r="G445" s="90">
        <f t="shared" si="25"/>
        <v>0</v>
      </c>
      <c r="H445" s="91"/>
    </row>
    <row r="446" spans="1:8" ht="15.95" customHeight="1" x14ac:dyDescent="0.25">
      <c r="A446" s="68"/>
      <c r="B446" s="23">
        <v>10.199999999999999</v>
      </c>
      <c r="C446" s="114" t="s">
        <v>271</v>
      </c>
      <c r="D446" s="114"/>
      <c r="E446" s="125"/>
      <c r="F446" s="213"/>
      <c r="G446" s="88"/>
      <c r="H446" s="89">
        <f>SUM(G447:G448)</f>
        <v>0</v>
      </c>
    </row>
    <row r="447" spans="1:8" ht="15.95" customHeight="1" x14ac:dyDescent="0.25">
      <c r="A447" s="67"/>
      <c r="B447" s="22" t="s">
        <v>245</v>
      </c>
      <c r="C447" s="112" t="s">
        <v>728</v>
      </c>
      <c r="D447" s="151" t="s">
        <v>293</v>
      </c>
      <c r="E447" s="141">
        <v>277.12799999999999</v>
      </c>
      <c r="F447" s="212">
        <v>0</v>
      </c>
      <c r="G447" s="90">
        <f t="shared" si="25"/>
        <v>0</v>
      </c>
      <c r="H447" s="91"/>
    </row>
    <row r="448" spans="1:8" ht="42.75" customHeight="1" thickBot="1" x14ac:dyDescent="0.3">
      <c r="A448" s="71"/>
      <c r="B448" s="72" t="s">
        <v>246</v>
      </c>
      <c r="C448" s="147" t="s">
        <v>920</v>
      </c>
      <c r="D448" s="153" t="s">
        <v>293</v>
      </c>
      <c r="E448" s="142">
        <v>277.12799999999999</v>
      </c>
      <c r="F448" s="214">
        <v>0</v>
      </c>
      <c r="G448" s="108">
        <f t="shared" si="25"/>
        <v>0</v>
      </c>
      <c r="H448" s="109"/>
    </row>
    <row r="449" spans="1:8" ht="15.75" thickBot="1" x14ac:dyDescent="0.3">
      <c r="A449" s="286" t="s">
        <v>820</v>
      </c>
      <c r="B449" s="287"/>
      <c r="C449" s="287"/>
      <c r="D449" s="287"/>
      <c r="E449" s="287"/>
      <c r="F449" s="287"/>
      <c r="G449" s="288"/>
      <c r="H449" s="164">
        <f>+H446+H443</f>
        <v>0</v>
      </c>
    </row>
    <row r="450" spans="1:8" ht="15.75" thickBot="1" x14ac:dyDescent="0.3">
      <c r="A450" s="159"/>
      <c r="B450" s="159"/>
      <c r="C450" s="159"/>
      <c r="D450" s="159"/>
      <c r="E450" s="159"/>
      <c r="F450" s="159"/>
      <c r="G450" s="159"/>
      <c r="H450" s="159"/>
    </row>
    <row r="451" spans="1:8" ht="15.95" customHeight="1" thickBot="1" x14ac:dyDescent="0.3">
      <c r="A451" s="286" t="s">
        <v>272</v>
      </c>
      <c r="B451" s="287" t="s">
        <v>290</v>
      </c>
      <c r="C451" s="287" t="s">
        <v>272</v>
      </c>
      <c r="D451" s="287"/>
      <c r="E451" s="287"/>
      <c r="F451" s="287"/>
      <c r="G451" s="288"/>
      <c r="H451" s="164">
        <f>+H449+H441+H391+H337+H310+H80+H66+H53+H42+H28</f>
        <v>0</v>
      </c>
    </row>
    <row r="452" spans="1:8" ht="6.75" customHeight="1" x14ac:dyDescent="0.25">
      <c r="A452" s="283"/>
      <c r="B452" s="284"/>
      <c r="C452" s="284"/>
      <c r="D452" s="284"/>
      <c r="E452" s="284"/>
      <c r="F452" s="284"/>
      <c r="G452" s="284"/>
      <c r="H452" s="285"/>
    </row>
  </sheetData>
  <mergeCells count="44">
    <mergeCell ref="C5:H5"/>
    <mergeCell ref="C7:D7"/>
    <mergeCell ref="C8:D8"/>
    <mergeCell ref="A42:G42"/>
    <mergeCell ref="A53:G53"/>
    <mergeCell ref="A66:G66"/>
    <mergeCell ref="A80:G80"/>
    <mergeCell ref="C6:D6"/>
    <mergeCell ref="A9:B9"/>
    <mergeCell ref="E10:F10"/>
    <mergeCell ref="C10:D10"/>
    <mergeCell ref="C11:D12"/>
    <mergeCell ref="A10:B10"/>
    <mergeCell ref="A11:B12"/>
    <mergeCell ref="C9:D9"/>
    <mergeCell ref="E11:F12"/>
    <mergeCell ref="E9:F9"/>
    <mergeCell ref="G10:H10"/>
    <mergeCell ref="G11:H11"/>
    <mergeCell ref="A8:B8"/>
    <mergeCell ref="B4:C4"/>
    <mergeCell ref="A1:H1"/>
    <mergeCell ref="A2:H2"/>
    <mergeCell ref="A3:H3"/>
    <mergeCell ref="A28:G28"/>
    <mergeCell ref="G12:H12"/>
    <mergeCell ref="E6:F6"/>
    <mergeCell ref="E7:F7"/>
    <mergeCell ref="E8:F8"/>
    <mergeCell ref="G6:H6"/>
    <mergeCell ref="G7:H7"/>
    <mergeCell ref="G8:H8"/>
    <mergeCell ref="G9:H9"/>
    <mergeCell ref="A5:B5"/>
    <mergeCell ref="A6:B6"/>
    <mergeCell ref="A7:B7"/>
    <mergeCell ref="A452:H452"/>
    <mergeCell ref="A441:G441"/>
    <mergeCell ref="A310:G310"/>
    <mergeCell ref="A337:G337"/>
    <mergeCell ref="A366:G366"/>
    <mergeCell ref="A391:G391"/>
    <mergeCell ref="A449:G449"/>
    <mergeCell ref="A451:G451"/>
  </mergeCells>
  <hyperlinks>
    <hyperlink ref="G12" r:id="rId1"/>
  </hyperlinks>
  <printOptions horizontalCentered="1"/>
  <pageMargins left="0.70866141732283472" right="0.70866141732283472" top="0.74803149606299213" bottom="0.74803149606299213" header="0" footer="0"/>
  <pageSetup scale="67" orientation="portrait" r:id="rId2"/>
  <rowBreaks count="12" manualBreakCount="12">
    <brk id="45" max="7" man="1"/>
    <brk id="75" max="7" man="1"/>
    <brk id="113" max="7" man="1"/>
    <brk id="229" max="7" man="1"/>
    <brk id="266" max="7" man="1"/>
    <brk id="304" max="7" man="1"/>
    <brk id="329" max="7" man="1"/>
    <brk id="359" max="7" man="1"/>
    <brk id="373" max="7" man="1"/>
    <brk id="391" max="7" man="1"/>
    <brk id="422" max="7" man="1"/>
    <brk id="431" max="7"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5"/>
  <sheetViews>
    <sheetView view="pageBreakPreview" topLeftCell="A223" zoomScaleNormal="100" zoomScaleSheetLayoutView="100" workbookViewId="0">
      <selection activeCell="C17" sqref="C17"/>
    </sheetView>
  </sheetViews>
  <sheetFormatPr baseColWidth="10" defaultRowHeight="15" x14ac:dyDescent="0.25"/>
  <cols>
    <col min="1" max="1" width="6.7109375" customWidth="1"/>
    <col min="2" max="2" width="8.28515625" customWidth="1"/>
    <col min="3" max="3" width="55" customWidth="1"/>
    <col min="4" max="4" width="6.7109375" customWidth="1"/>
    <col min="5" max="5" width="8.7109375" customWidth="1"/>
    <col min="6" max="7" width="15.7109375" customWidth="1"/>
    <col min="8" max="8" width="16.7109375" customWidth="1"/>
  </cols>
  <sheetData>
    <row r="1" spans="1:8" ht="25.5" x14ac:dyDescent="0.25">
      <c r="A1" s="290" t="s">
        <v>968</v>
      </c>
      <c r="B1" s="290"/>
      <c r="C1" s="290"/>
      <c r="D1" s="290"/>
      <c r="E1" s="290"/>
      <c r="F1" s="290"/>
      <c r="G1" s="290"/>
      <c r="H1" s="290"/>
    </row>
    <row r="2" spans="1:8" ht="25.5" x14ac:dyDescent="0.25">
      <c r="A2" s="290" t="s">
        <v>733</v>
      </c>
      <c r="B2" s="290"/>
      <c r="C2" s="290"/>
      <c r="D2" s="290"/>
      <c r="E2" s="290"/>
      <c r="F2" s="290"/>
      <c r="G2" s="290"/>
      <c r="H2" s="290"/>
    </row>
    <row r="3" spans="1:8" ht="25.5" x14ac:dyDescent="0.25">
      <c r="A3" s="290" t="s">
        <v>969</v>
      </c>
      <c r="B3" s="290"/>
      <c r="C3" s="290"/>
      <c r="D3" s="290"/>
      <c r="E3" s="290"/>
      <c r="F3" s="290"/>
      <c r="G3" s="290"/>
      <c r="H3" s="290"/>
    </row>
    <row r="4" spans="1:8" ht="15.75" thickBot="1" x14ac:dyDescent="0.3">
      <c r="A4" s="282"/>
      <c r="B4" s="289"/>
      <c r="C4" s="289"/>
      <c r="D4" s="75"/>
      <c r="E4" s="117"/>
      <c r="F4" s="75"/>
      <c r="G4" s="75"/>
      <c r="H4" s="282"/>
    </row>
    <row r="5" spans="1:8" ht="37.5" customHeight="1" thickBot="1" x14ac:dyDescent="0.3">
      <c r="A5" s="300" t="s">
        <v>970</v>
      </c>
      <c r="B5" s="301"/>
      <c r="C5" s="314" t="s">
        <v>1341</v>
      </c>
      <c r="D5" s="314"/>
      <c r="E5" s="314"/>
      <c r="F5" s="314"/>
      <c r="G5" s="314"/>
      <c r="H5" s="315"/>
    </row>
    <row r="6" spans="1:8" ht="30" customHeight="1" x14ac:dyDescent="0.25">
      <c r="A6" s="316" t="s">
        <v>971</v>
      </c>
      <c r="B6" s="295"/>
      <c r="C6" s="317"/>
      <c r="D6" s="317"/>
      <c r="E6" s="295" t="s">
        <v>972</v>
      </c>
      <c r="F6" s="295"/>
      <c r="G6" s="295" t="s">
        <v>0</v>
      </c>
      <c r="H6" s="296"/>
    </row>
    <row r="7" spans="1:8" x14ac:dyDescent="0.25">
      <c r="A7" s="303" t="s">
        <v>973</v>
      </c>
      <c r="B7" s="304"/>
      <c r="C7" s="307"/>
      <c r="D7" s="307"/>
      <c r="E7" s="294" t="s">
        <v>974</v>
      </c>
      <c r="F7" s="294"/>
      <c r="G7" s="294" t="s">
        <v>975</v>
      </c>
      <c r="H7" s="297"/>
    </row>
    <row r="8" spans="1:8" x14ac:dyDescent="0.25">
      <c r="A8" s="306" t="s">
        <v>974</v>
      </c>
      <c r="B8" s="294"/>
      <c r="C8" s="307"/>
      <c r="D8" s="307"/>
      <c r="E8" s="294" t="s">
        <v>976</v>
      </c>
      <c r="F8" s="294"/>
      <c r="G8" s="298" t="s">
        <v>977</v>
      </c>
      <c r="H8" s="299"/>
    </row>
    <row r="9" spans="1:8" x14ac:dyDescent="0.25">
      <c r="A9" s="306" t="s">
        <v>976</v>
      </c>
      <c r="B9" s="294"/>
      <c r="C9" s="307"/>
      <c r="D9" s="307"/>
      <c r="E9" s="294" t="s">
        <v>978</v>
      </c>
      <c r="F9" s="294"/>
      <c r="G9" s="298" t="s">
        <v>979</v>
      </c>
      <c r="H9" s="299"/>
    </row>
    <row r="10" spans="1:8" x14ac:dyDescent="0.25">
      <c r="A10" s="306" t="s">
        <v>980</v>
      </c>
      <c r="B10" s="294"/>
      <c r="C10" s="307"/>
      <c r="D10" s="307"/>
      <c r="E10" s="294" t="s">
        <v>980</v>
      </c>
      <c r="F10" s="294"/>
      <c r="G10" s="298" t="s">
        <v>981</v>
      </c>
      <c r="H10" s="299"/>
    </row>
    <row r="11" spans="1:8" x14ac:dyDescent="0.25">
      <c r="A11" s="303" t="s">
        <v>985</v>
      </c>
      <c r="B11" s="294"/>
      <c r="C11" s="308"/>
      <c r="D11" s="308"/>
      <c r="E11" s="312" t="s">
        <v>982</v>
      </c>
      <c r="F11" s="312"/>
      <c r="G11" s="298" t="s">
        <v>983</v>
      </c>
      <c r="H11" s="299"/>
    </row>
    <row r="12" spans="1:8" ht="15.75" thickBot="1" x14ac:dyDescent="0.3">
      <c r="A12" s="310"/>
      <c r="B12" s="311"/>
      <c r="C12" s="309"/>
      <c r="D12" s="309"/>
      <c r="E12" s="313"/>
      <c r="F12" s="313"/>
      <c r="G12" s="291" t="s">
        <v>984</v>
      </c>
      <c r="H12" s="292"/>
    </row>
    <row r="13" spans="1:8" ht="15.75" thickBot="1" x14ac:dyDescent="0.3">
      <c r="A13" s="76"/>
      <c r="B13" s="215"/>
      <c r="C13" s="215"/>
      <c r="D13" s="215"/>
      <c r="E13" s="215"/>
      <c r="F13" s="215"/>
      <c r="G13" s="216"/>
      <c r="H13" s="77"/>
    </row>
    <row r="14" spans="1:8" ht="15.75" thickBot="1" x14ac:dyDescent="0.3">
      <c r="A14" s="217" t="s">
        <v>276</v>
      </c>
      <c r="B14" s="218" t="s">
        <v>1</v>
      </c>
      <c r="C14" s="219" t="s">
        <v>2</v>
      </c>
      <c r="D14" s="219" t="s">
        <v>732</v>
      </c>
      <c r="E14" s="220" t="s">
        <v>731</v>
      </c>
      <c r="F14" s="219" t="s">
        <v>729</v>
      </c>
      <c r="G14" s="221" t="s">
        <v>730</v>
      </c>
      <c r="H14" s="222" t="s">
        <v>277</v>
      </c>
    </row>
    <row r="15" spans="1:8" ht="15.75" thickBot="1" x14ac:dyDescent="0.3">
      <c r="A15" s="49">
        <v>11</v>
      </c>
      <c r="B15" s="50"/>
      <c r="C15" s="148" t="s">
        <v>177</v>
      </c>
      <c r="D15" s="154"/>
      <c r="E15" s="118"/>
      <c r="F15" s="45"/>
      <c r="G15" s="100"/>
      <c r="H15" s="101"/>
    </row>
    <row r="16" spans="1:8" ht="72" x14ac:dyDescent="0.25">
      <c r="A16" s="60"/>
      <c r="B16" s="38">
        <v>11.1</v>
      </c>
      <c r="C16" s="182" t="s">
        <v>784</v>
      </c>
      <c r="D16" s="149"/>
      <c r="E16" s="128"/>
      <c r="F16" s="40"/>
      <c r="G16" s="94"/>
      <c r="H16" s="95">
        <f>SUM(G17:G20)</f>
        <v>0</v>
      </c>
    </row>
    <row r="17" spans="1:8" ht="52.5" customHeight="1" x14ac:dyDescent="0.25">
      <c r="A17" s="61"/>
      <c r="B17" s="22" t="s">
        <v>251</v>
      </c>
      <c r="C17" s="112" t="s">
        <v>789</v>
      </c>
      <c r="D17" s="151" t="s">
        <v>291</v>
      </c>
      <c r="E17" s="121">
        <v>1</v>
      </c>
      <c r="F17" s="158">
        <v>0</v>
      </c>
      <c r="G17" s="90">
        <f t="shared" ref="G17:G20" si="0">ROUND(E17*F17,0)</f>
        <v>0</v>
      </c>
      <c r="H17" s="91"/>
    </row>
    <row r="18" spans="1:8" ht="41.25" customHeight="1" x14ac:dyDescent="0.25">
      <c r="A18" s="61"/>
      <c r="B18" s="22" t="s">
        <v>252</v>
      </c>
      <c r="C18" s="112" t="s">
        <v>500</v>
      </c>
      <c r="D18" s="151" t="s">
        <v>291</v>
      </c>
      <c r="E18" s="121">
        <v>1</v>
      </c>
      <c r="F18" s="158">
        <v>0</v>
      </c>
      <c r="G18" s="90">
        <f t="shared" si="0"/>
        <v>0</v>
      </c>
      <c r="H18" s="91"/>
    </row>
    <row r="19" spans="1:8" ht="42.75" customHeight="1" x14ac:dyDescent="0.25">
      <c r="A19" s="61"/>
      <c r="B19" s="22" t="s">
        <v>253</v>
      </c>
      <c r="C19" s="112" t="s">
        <v>793</v>
      </c>
      <c r="D19" s="151" t="s">
        <v>514</v>
      </c>
      <c r="E19" s="121">
        <v>1</v>
      </c>
      <c r="F19" s="158">
        <v>0</v>
      </c>
      <c r="G19" s="90">
        <f t="shared" si="0"/>
        <v>0</v>
      </c>
      <c r="H19" s="91"/>
    </row>
    <row r="20" spans="1:8" ht="32.25" customHeight="1" x14ac:dyDescent="0.25">
      <c r="A20" s="61"/>
      <c r="B20" s="22" t="s">
        <v>254</v>
      </c>
      <c r="C20" s="112" t="s">
        <v>929</v>
      </c>
      <c r="D20" s="151" t="s">
        <v>291</v>
      </c>
      <c r="E20" s="121">
        <v>1</v>
      </c>
      <c r="F20" s="158">
        <v>0</v>
      </c>
      <c r="G20" s="90">
        <f t="shared" si="0"/>
        <v>0</v>
      </c>
      <c r="H20" s="91"/>
    </row>
    <row r="21" spans="1:8" ht="36" x14ac:dyDescent="0.25">
      <c r="A21" s="62"/>
      <c r="B21" s="150">
        <v>11.2</v>
      </c>
      <c r="C21" s="114" t="s">
        <v>785</v>
      </c>
      <c r="D21" s="114"/>
      <c r="E21" s="114"/>
      <c r="F21" s="14"/>
      <c r="G21" s="88"/>
      <c r="H21" s="89">
        <f>SUM(G22:G32)</f>
        <v>0</v>
      </c>
    </row>
    <row r="22" spans="1:8" x14ac:dyDescent="0.25">
      <c r="A22" s="61"/>
      <c r="B22" s="151" t="s">
        <v>255</v>
      </c>
      <c r="C22" s="112" t="s">
        <v>501</v>
      </c>
      <c r="D22" s="151" t="s">
        <v>292</v>
      </c>
      <c r="E22" s="151">
        <v>80</v>
      </c>
      <c r="F22" s="197">
        <v>0</v>
      </c>
      <c r="G22" s="90">
        <f t="shared" ref="G22:G32" si="1">ROUND(E22*F22,0)</f>
        <v>0</v>
      </c>
      <c r="H22" s="102"/>
    </row>
    <row r="23" spans="1:8" ht="24" x14ac:dyDescent="0.25">
      <c r="A23" s="61"/>
      <c r="B23" s="151" t="s">
        <v>256</v>
      </c>
      <c r="C23" s="112" t="s">
        <v>503</v>
      </c>
      <c r="D23" s="151" t="s">
        <v>292</v>
      </c>
      <c r="E23" s="151">
        <v>20</v>
      </c>
      <c r="F23" s="197">
        <v>0</v>
      </c>
      <c r="G23" s="90">
        <f t="shared" si="1"/>
        <v>0</v>
      </c>
      <c r="H23" s="102"/>
    </row>
    <row r="24" spans="1:8" x14ac:dyDescent="0.25">
      <c r="A24" s="61"/>
      <c r="B24" s="151" t="s">
        <v>257</v>
      </c>
      <c r="C24" s="112" t="s">
        <v>504</v>
      </c>
      <c r="D24" s="151" t="s">
        <v>291</v>
      </c>
      <c r="E24" s="151">
        <v>1</v>
      </c>
      <c r="F24" s="197">
        <v>0</v>
      </c>
      <c r="G24" s="90">
        <f t="shared" si="1"/>
        <v>0</v>
      </c>
      <c r="H24" s="102"/>
    </row>
    <row r="25" spans="1:8" ht="24" x14ac:dyDescent="0.25">
      <c r="A25" s="61"/>
      <c r="B25" s="151" t="s">
        <v>258</v>
      </c>
      <c r="C25" s="112" t="s">
        <v>505</v>
      </c>
      <c r="D25" s="151" t="s">
        <v>291</v>
      </c>
      <c r="E25" s="151">
        <v>1</v>
      </c>
      <c r="F25" s="197">
        <v>0</v>
      </c>
      <c r="G25" s="90">
        <f t="shared" si="1"/>
        <v>0</v>
      </c>
      <c r="H25" s="102"/>
    </row>
    <row r="26" spans="1:8" ht="24" x14ac:dyDescent="0.25">
      <c r="A26" s="61"/>
      <c r="B26" s="151" t="s">
        <v>259</v>
      </c>
      <c r="C26" s="112" t="s">
        <v>506</v>
      </c>
      <c r="D26" s="151" t="s">
        <v>291</v>
      </c>
      <c r="E26" s="151">
        <v>2</v>
      </c>
      <c r="F26" s="197">
        <v>0</v>
      </c>
      <c r="G26" s="90">
        <f t="shared" si="1"/>
        <v>0</v>
      </c>
      <c r="H26" s="102"/>
    </row>
    <row r="27" spans="1:8" ht="24" x14ac:dyDescent="0.25">
      <c r="A27" s="61"/>
      <c r="B27" s="151" t="s">
        <v>260</v>
      </c>
      <c r="C27" s="112" t="s">
        <v>507</v>
      </c>
      <c r="D27" s="151" t="s">
        <v>291</v>
      </c>
      <c r="E27" s="151">
        <v>4</v>
      </c>
      <c r="F27" s="197">
        <v>0</v>
      </c>
      <c r="G27" s="90">
        <f t="shared" si="1"/>
        <v>0</v>
      </c>
      <c r="H27" s="102"/>
    </row>
    <row r="28" spans="1:8" x14ac:dyDescent="0.25">
      <c r="A28" s="61"/>
      <c r="B28" s="151" t="s">
        <v>261</v>
      </c>
      <c r="C28" s="112" t="s">
        <v>508</v>
      </c>
      <c r="D28" s="151" t="s">
        <v>292</v>
      </c>
      <c r="E28" s="151">
        <v>75</v>
      </c>
      <c r="F28" s="197">
        <v>0</v>
      </c>
      <c r="G28" s="90">
        <f t="shared" si="1"/>
        <v>0</v>
      </c>
      <c r="H28" s="102"/>
    </row>
    <row r="29" spans="1:8" ht="24" x14ac:dyDescent="0.25">
      <c r="A29" s="61"/>
      <c r="B29" s="151" t="s">
        <v>262</v>
      </c>
      <c r="C29" s="112" t="s">
        <v>509</v>
      </c>
      <c r="D29" s="151" t="s">
        <v>291</v>
      </c>
      <c r="E29" s="151">
        <v>1</v>
      </c>
      <c r="F29" s="197">
        <v>0</v>
      </c>
      <c r="G29" s="90">
        <f t="shared" si="1"/>
        <v>0</v>
      </c>
      <c r="H29" s="102"/>
    </row>
    <row r="30" spans="1:8" x14ac:dyDescent="0.25">
      <c r="A30" s="61"/>
      <c r="B30" s="151" t="s">
        <v>1090</v>
      </c>
      <c r="C30" s="112" t="s">
        <v>510</v>
      </c>
      <c r="D30" s="151" t="s">
        <v>511</v>
      </c>
      <c r="E30" s="151">
        <v>1</v>
      </c>
      <c r="F30" s="197">
        <v>0</v>
      </c>
      <c r="G30" s="90">
        <f t="shared" si="1"/>
        <v>0</v>
      </c>
      <c r="H30" s="102"/>
    </row>
    <row r="31" spans="1:8" x14ac:dyDescent="0.25">
      <c r="A31" s="61"/>
      <c r="B31" s="151" t="s">
        <v>1091</v>
      </c>
      <c r="C31" s="112" t="s">
        <v>512</v>
      </c>
      <c r="D31" s="151" t="s">
        <v>511</v>
      </c>
      <c r="E31" s="151">
        <v>2</v>
      </c>
      <c r="F31" s="197">
        <v>0</v>
      </c>
      <c r="G31" s="90">
        <f t="shared" si="1"/>
        <v>0</v>
      </c>
      <c r="H31" s="102"/>
    </row>
    <row r="32" spans="1:8" ht="24" x14ac:dyDescent="0.25">
      <c r="A32" s="61"/>
      <c r="B32" s="151" t="s">
        <v>1092</v>
      </c>
      <c r="C32" s="112" t="s">
        <v>513</v>
      </c>
      <c r="D32" s="151" t="s">
        <v>511</v>
      </c>
      <c r="E32" s="151">
        <v>1</v>
      </c>
      <c r="F32" s="197">
        <v>0</v>
      </c>
      <c r="G32" s="90">
        <f t="shared" si="1"/>
        <v>0</v>
      </c>
      <c r="H32" s="102"/>
    </row>
    <row r="33" spans="1:8" ht="36" x14ac:dyDescent="0.25">
      <c r="A33" s="62"/>
      <c r="B33" s="23">
        <v>11.3</v>
      </c>
      <c r="C33" s="182" t="s">
        <v>786</v>
      </c>
      <c r="D33" s="200"/>
      <c r="E33" s="201"/>
      <c r="F33" s="200"/>
      <c r="G33" s="88"/>
      <c r="H33" s="89">
        <f>SUM(G34:G37)</f>
        <v>0</v>
      </c>
    </row>
    <row r="34" spans="1:8" ht="157.5" customHeight="1" x14ac:dyDescent="0.25">
      <c r="A34" s="61"/>
      <c r="B34" s="151" t="s">
        <v>263</v>
      </c>
      <c r="C34" s="113" t="s">
        <v>780</v>
      </c>
      <c r="D34" s="151" t="s">
        <v>291</v>
      </c>
      <c r="E34" s="151">
        <v>1</v>
      </c>
      <c r="F34" s="209">
        <v>0</v>
      </c>
      <c r="G34" s="90">
        <f t="shared" ref="G34:G37" si="2">ROUND(E34*F34,0)</f>
        <v>0</v>
      </c>
      <c r="H34" s="91"/>
    </row>
    <row r="35" spans="1:8" ht="84" x14ac:dyDescent="0.25">
      <c r="A35" s="61"/>
      <c r="B35" s="151" t="s">
        <v>264</v>
      </c>
      <c r="C35" s="113" t="s">
        <v>781</v>
      </c>
      <c r="D35" s="151" t="s">
        <v>291</v>
      </c>
      <c r="E35" s="151">
        <v>1</v>
      </c>
      <c r="F35" s="209">
        <v>0</v>
      </c>
      <c r="G35" s="90">
        <f t="shared" si="2"/>
        <v>0</v>
      </c>
      <c r="H35" s="91"/>
    </row>
    <row r="36" spans="1:8" ht="24" x14ac:dyDescent="0.25">
      <c r="A36" s="61"/>
      <c r="B36" s="151" t="s">
        <v>265</v>
      </c>
      <c r="C36" s="112" t="s">
        <v>517</v>
      </c>
      <c r="D36" s="151" t="s">
        <v>291</v>
      </c>
      <c r="E36" s="151">
        <v>1</v>
      </c>
      <c r="F36" s="209">
        <v>0</v>
      </c>
      <c r="G36" s="90">
        <f t="shared" si="2"/>
        <v>0</v>
      </c>
      <c r="H36" s="91"/>
    </row>
    <row r="37" spans="1:8" ht="24" x14ac:dyDescent="0.25">
      <c r="A37" s="61"/>
      <c r="B37" s="151" t="s">
        <v>266</v>
      </c>
      <c r="C37" s="112" t="s">
        <v>782</v>
      </c>
      <c r="D37" s="151" t="s">
        <v>291</v>
      </c>
      <c r="E37" s="151">
        <v>1</v>
      </c>
      <c r="F37" s="209">
        <v>0</v>
      </c>
      <c r="G37" s="90">
        <f t="shared" si="2"/>
        <v>0</v>
      </c>
      <c r="H37" s="91"/>
    </row>
    <row r="38" spans="1:8" ht="36" x14ac:dyDescent="0.25">
      <c r="A38" s="62"/>
      <c r="B38" s="23">
        <v>11.4</v>
      </c>
      <c r="C38" s="114" t="s">
        <v>787</v>
      </c>
      <c r="D38" s="114"/>
      <c r="E38" s="125"/>
      <c r="F38" s="14"/>
      <c r="G38" s="88"/>
      <c r="H38" s="89">
        <f>SUM(G40)</f>
        <v>0</v>
      </c>
    </row>
    <row r="39" spans="1:8" ht="83.25" customHeight="1" x14ac:dyDescent="0.25">
      <c r="A39" s="66"/>
      <c r="B39" s="29"/>
      <c r="C39" s="146" t="s">
        <v>518</v>
      </c>
      <c r="D39" s="146"/>
      <c r="E39" s="129"/>
      <c r="F39" s="30"/>
      <c r="G39" s="103"/>
      <c r="H39" s="104"/>
    </row>
    <row r="40" spans="1:8" ht="39.75" customHeight="1" x14ac:dyDescent="0.25">
      <c r="A40" s="61"/>
      <c r="B40" s="22" t="s">
        <v>267</v>
      </c>
      <c r="C40" s="112" t="s">
        <v>519</v>
      </c>
      <c r="D40" s="151" t="s">
        <v>291</v>
      </c>
      <c r="E40" s="121">
        <v>1</v>
      </c>
      <c r="F40" s="158">
        <v>0</v>
      </c>
      <c r="G40" s="90">
        <f t="shared" ref="G40:G43" si="3">ROUND(E40*F40,0)</f>
        <v>0</v>
      </c>
      <c r="H40" s="91"/>
    </row>
    <row r="41" spans="1:8" x14ac:dyDescent="0.25">
      <c r="A41" s="62"/>
      <c r="B41" s="23">
        <v>11.5</v>
      </c>
      <c r="C41" s="114" t="s">
        <v>178</v>
      </c>
      <c r="D41" s="114"/>
      <c r="E41" s="125"/>
      <c r="F41" s="14"/>
      <c r="G41" s="88"/>
      <c r="H41" s="89">
        <f>SUM(G43)</f>
        <v>0</v>
      </c>
    </row>
    <row r="42" spans="1:8" ht="24" x14ac:dyDescent="0.25">
      <c r="A42" s="65"/>
      <c r="B42" s="29"/>
      <c r="C42" s="146" t="s">
        <v>520</v>
      </c>
      <c r="D42" s="152"/>
      <c r="E42" s="127"/>
      <c r="F42" s="26"/>
      <c r="G42" s="98"/>
      <c r="H42" s="99"/>
    </row>
    <row r="43" spans="1:8" x14ac:dyDescent="0.25">
      <c r="A43" s="61"/>
      <c r="B43" s="22" t="s">
        <v>268</v>
      </c>
      <c r="C43" s="112" t="s">
        <v>521</v>
      </c>
      <c r="D43" s="151" t="s">
        <v>291</v>
      </c>
      <c r="E43" s="130">
        <v>3</v>
      </c>
      <c r="F43" s="158">
        <v>0</v>
      </c>
      <c r="G43" s="90">
        <f t="shared" si="3"/>
        <v>0</v>
      </c>
      <c r="H43" s="91"/>
    </row>
    <row r="44" spans="1:8" x14ac:dyDescent="0.25">
      <c r="A44" s="62"/>
      <c r="B44" s="23">
        <v>11.6</v>
      </c>
      <c r="C44" s="114" t="s">
        <v>179</v>
      </c>
      <c r="D44" s="114"/>
      <c r="E44" s="125"/>
      <c r="F44" s="14"/>
      <c r="G44" s="88"/>
      <c r="H44" s="89">
        <f>SUM(G45:G51)</f>
        <v>0</v>
      </c>
    </row>
    <row r="45" spans="1:8" ht="48" x14ac:dyDescent="0.25">
      <c r="A45" s="61"/>
      <c r="B45" s="22" t="s">
        <v>269</v>
      </c>
      <c r="C45" s="112" t="s">
        <v>522</v>
      </c>
      <c r="D45" s="151" t="s">
        <v>291</v>
      </c>
      <c r="E45" s="131">
        <v>75</v>
      </c>
      <c r="F45" s="158">
        <v>0</v>
      </c>
      <c r="G45" s="90">
        <f>+F45*E45</f>
        <v>0</v>
      </c>
      <c r="H45" s="91"/>
    </row>
    <row r="46" spans="1:8" ht="48" x14ac:dyDescent="0.25">
      <c r="A46" s="61"/>
      <c r="B46" s="22" t="s">
        <v>270</v>
      </c>
      <c r="C46" s="112" t="s">
        <v>523</v>
      </c>
      <c r="D46" s="151" t="s">
        <v>291</v>
      </c>
      <c r="E46" s="131">
        <v>22</v>
      </c>
      <c r="F46" s="158">
        <v>0</v>
      </c>
      <c r="G46" s="90">
        <f t="shared" ref="G46:G50" si="4">+F46*E46</f>
        <v>0</v>
      </c>
      <c r="H46" s="91"/>
    </row>
    <row r="47" spans="1:8" ht="48" x14ac:dyDescent="0.25">
      <c r="A47" s="61"/>
      <c r="B47" s="22" t="s">
        <v>1093</v>
      </c>
      <c r="C47" s="112" t="s">
        <v>524</v>
      </c>
      <c r="D47" s="151" t="s">
        <v>291</v>
      </c>
      <c r="E47" s="131">
        <v>4</v>
      </c>
      <c r="F47" s="158">
        <v>0</v>
      </c>
      <c r="G47" s="90">
        <f t="shared" si="4"/>
        <v>0</v>
      </c>
      <c r="H47" s="91"/>
    </row>
    <row r="48" spans="1:8" ht="60" x14ac:dyDescent="0.25">
      <c r="A48" s="61"/>
      <c r="B48" s="22" t="s">
        <v>1094</v>
      </c>
      <c r="C48" s="112" t="s">
        <v>525</v>
      </c>
      <c r="D48" s="151" t="s">
        <v>291</v>
      </c>
      <c r="E48" s="131">
        <v>2</v>
      </c>
      <c r="F48" s="158">
        <v>0</v>
      </c>
      <c r="G48" s="90">
        <f t="shared" si="4"/>
        <v>0</v>
      </c>
      <c r="H48" s="91"/>
    </row>
    <row r="49" spans="1:8" ht="48" x14ac:dyDescent="0.25">
      <c r="A49" s="61"/>
      <c r="B49" s="22" t="s">
        <v>1095</v>
      </c>
      <c r="C49" s="112" t="s">
        <v>526</v>
      </c>
      <c r="D49" s="151" t="s">
        <v>291</v>
      </c>
      <c r="E49" s="131">
        <v>4</v>
      </c>
      <c r="F49" s="158">
        <v>0</v>
      </c>
      <c r="G49" s="90">
        <f t="shared" si="4"/>
        <v>0</v>
      </c>
      <c r="H49" s="91"/>
    </row>
    <row r="50" spans="1:8" ht="36" x14ac:dyDescent="0.25">
      <c r="A50" s="61"/>
      <c r="B50" s="22" t="s">
        <v>1096</v>
      </c>
      <c r="C50" s="112" t="s">
        <v>527</v>
      </c>
      <c r="D50" s="151" t="s">
        <v>291</v>
      </c>
      <c r="E50" s="131">
        <v>1</v>
      </c>
      <c r="F50" s="158">
        <v>0</v>
      </c>
      <c r="G50" s="90">
        <f t="shared" si="4"/>
        <v>0</v>
      </c>
      <c r="H50" s="91"/>
    </row>
    <row r="51" spans="1:8" ht="24" x14ac:dyDescent="0.25">
      <c r="A51" s="61"/>
      <c r="B51" s="22" t="s">
        <v>1097</v>
      </c>
      <c r="C51" s="112" t="s">
        <v>528</v>
      </c>
      <c r="D51" s="151" t="s">
        <v>291</v>
      </c>
      <c r="E51" s="130">
        <v>108</v>
      </c>
      <c r="F51" s="158">
        <v>0</v>
      </c>
      <c r="G51" s="90">
        <f t="shared" ref="G51" si="5">ROUND(E51*F51,0)</f>
        <v>0</v>
      </c>
      <c r="H51" s="91"/>
    </row>
    <row r="52" spans="1:8" ht="25.5" customHeight="1" x14ac:dyDescent="0.25">
      <c r="A52" s="62"/>
      <c r="B52" s="23">
        <v>11.7</v>
      </c>
      <c r="C52" s="114" t="s">
        <v>180</v>
      </c>
      <c r="D52" s="114"/>
      <c r="E52" s="125"/>
      <c r="F52" s="14"/>
      <c r="G52" s="88"/>
      <c r="H52" s="89">
        <f>SUM(G53:G68)</f>
        <v>0</v>
      </c>
    </row>
    <row r="53" spans="1:8" ht="24" x14ac:dyDescent="0.25">
      <c r="A53" s="61"/>
      <c r="B53" s="22" t="s">
        <v>1098</v>
      </c>
      <c r="C53" s="112" t="s">
        <v>529</v>
      </c>
      <c r="D53" s="151" t="s">
        <v>291</v>
      </c>
      <c r="E53" s="130">
        <v>23</v>
      </c>
      <c r="F53" s="158">
        <v>0</v>
      </c>
      <c r="G53" s="90">
        <f t="shared" ref="G53:G65" si="6">ROUND(E53*F53,0)</f>
        <v>0</v>
      </c>
      <c r="H53" s="91"/>
    </row>
    <row r="54" spans="1:8" ht="24" x14ac:dyDescent="0.25">
      <c r="A54" s="61"/>
      <c r="B54" s="22" t="s">
        <v>1099</v>
      </c>
      <c r="C54" s="112" t="s">
        <v>530</v>
      </c>
      <c r="D54" s="151" t="s">
        <v>291</v>
      </c>
      <c r="E54" s="130">
        <v>49</v>
      </c>
      <c r="F54" s="158">
        <v>0</v>
      </c>
      <c r="G54" s="90">
        <f t="shared" si="6"/>
        <v>0</v>
      </c>
      <c r="H54" s="91"/>
    </row>
    <row r="55" spans="1:8" ht="24" x14ac:dyDescent="0.25">
      <c r="A55" s="61"/>
      <c r="B55" s="22" t="s">
        <v>1100</v>
      </c>
      <c r="C55" s="112" t="s">
        <v>531</v>
      </c>
      <c r="D55" s="151" t="s">
        <v>291</v>
      </c>
      <c r="E55" s="130">
        <v>63</v>
      </c>
      <c r="F55" s="158">
        <v>0</v>
      </c>
      <c r="G55" s="90">
        <f t="shared" si="6"/>
        <v>0</v>
      </c>
      <c r="H55" s="91"/>
    </row>
    <row r="56" spans="1:8" ht="24" x14ac:dyDescent="0.25">
      <c r="A56" s="61"/>
      <c r="B56" s="22" t="s">
        <v>1101</v>
      </c>
      <c r="C56" s="112" t="s">
        <v>532</v>
      </c>
      <c r="D56" s="151" t="s">
        <v>291</v>
      </c>
      <c r="E56" s="132">
        <v>8</v>
      </c>
      <c r="F56" s="158">
        <v>0</v>
      </c>
      <c r="G56" s="90">
        <f t="shared" si="6"/>
        <v>0</v>
      </c>
      <c r="H56" s="91"/>
    </row>
    <row r="57" spans="1:8" ht="24" x14ac:dyDescent="0.25">
      <c r="A57" s="61"/>
      <c r="B57" s="22" t="s">
        <v>1102</v>
      </c>
      <c r="C57" s="112" t="s">
        <v>533</v>
      </c>
      <c r="D57" s="151" t="s">
        <v>291</v>
      </c>
      <c r="E57" s="132">
        <v>4</v>
      </c>
      <c r="F57" s="158">
        <v>0</v>
      </c>
      <c r="G57" s="90">
        <f t="shared" si="6"/>
        <v>0</v>
      </c>
      <c r="H57" s="91"/>
    </row>
    <row r="58" spans="1:8" ht="24" x14ac:dyDescent="0.25">
      <c r="A58" s="61"/>
      <c r="B58" s="22" t="s">
        <v>1103</v>
      </c>
      <c r="C58" s="112" t="s">
        <v>534</v>
      </c>
      <c r="D58" s="151" t="s">
        <v>291</v>
      </c>
      <c r="E58" s="132">
        <v>10</v>
      </c>
      <c r="F58" s="158">
        <v>0</v>
      </c>
      <c r="G58" s="90">
        <f t="shared" si="6"/>
        <v>0</v>
      </c>
      <c r="H58" s="91"/>
    </row>
    <row r="59" spans="1:8" ht="24" x14ac:dyDescent="0.25">
      <c r="A59" s="61"/>
      <c r="B59" s="22" t="s">
        <v>1104</v>
      </c>
      <c r="C59" s="112" t="s">
        <v>535</v>
      </c>
      <c r="D59" s="151" t="s">
        <v>291</v>
      </c>
      <c r="E59" s="132">
        <v>8</v>
      </c>
      <c r="F59" s="158">
        <v>0</v>
      </c>
      <c r="G59" s="90">
        <f t="shared" si="6"/>
        <v>0</v>
      </c>
      <c r="H59" s="91"/>
    </row>
    <row r="60" spans="1:8" ht="24" x14ac:dyDescent="0.25">
      <c r="A60" s="61"/>
      <c r="B60" s="22" t="s">
        <v>1105</v>
      </c>
      <c r="C60" s="112" t="s">
        <v>536</v>
      </c>
      <c r="D60" s="151" t="s">
        <v>291</v>
      </c>
      <c r="E60" s="132">
        <v>5</v>
      </c>
      <c r="F60" s="158">
        <v>0</v>
      </c>
      <c r="G60" s="90">
        <f t="shared" si="6"/>
        <v>0</v>
      </c>
      <c r="H60" s="91"/>
    </row>
    <row r="61" spans="1:8" ht="24" x14ac:dyDescent="0.25">
      <c r="A61" s="61"/>
      <c r="B61" s="22" t="s">
        <v>1106</v>
      </c>
      <c r="C61" s="112" t="s">
        <v>537</v>
      </c>
      <c r="D61" s="151" t="s">
        <v>291</v>
      </c>
      <c r="E61" s="132">
        <v>2</v>
      </c>
      <c r="F61" s="158">
        <v>0</v>
      </c>
      <c r="G61" s="90">
        <f t="shared" si="6"/>
        <v>0</v>
      </c>
      <c r="H61" s="91"/>
    </row>
    <row r="62" spans="1:8" ht="24" x14ac:dyDescent="0.25">
      <c r="A62" s="61"/>
      <c r="B62" s="22" t="s">
        <v>1107</v>
      </c>
      <c r="C62" s="112" t="s">
        <v>538</v>
      </c>
      <c r="D62" s="151" t="s">
        <v>291</v>
      </c>
      <c r="E62" s="132">
        <v>1</v>
      </c>
      <c r="F62" s="158">
        <v>0</v>
      </c>
      <c r="G62" s="90">
        <f t="shared" si="6"/>
        <v>0</v>
      </c>
      <c r="H62" s="91"/>
    </row>
    <row r="63" spans="1:8" ht="48" x14ac:dyDescent="0.25">
      <c r="A63" s="61"/>
      <c r="B63" s="22" t="s">
        <v>1108</v>
      </c>
      <c r="C63" s="112" t="s">
        <v>539</v>
      </c>
      <c r="D63" s="151" t="s">
        <v>291</v>
      </c>
      <c r="E63" s="132">
        <v>1</v>
      </c>
      <c r="F63" s="158">
        <v>0</v>
      </c>
      <c r="G63" s="90">
        <f t="shared" si="6"/>
        <v>0</v>
      </c>
      <c r="H63" s="91"/>
    </row>
    <row r="64" spans="1:8" ht="48" x14ac:dyDescent="0.25">
      <c r="A64" s="61"/>
      <c r="B64" s="22" t="s">
        <v>1109</v>
      </c>
      <c r="C64" s="112" t="s">
        <v>540</v>
      </c>
      <c r="D64" s="151" t="s">
        <v>291</v>
      </c>
      <c r="E64" s="132">
        <v>13</v>
      </c>
      <c r="F64" s="158">
        <v>0</v>
      </c>
      <c r="G64" s="90">
        <f t="shared" si="6"/>
        <v>0</v>
      </c>
      <c r="H64" s="91"/>
    </row>
    <row r="65" spans="1:8" ht="24" x14ac:dyDescent="0.25">
      <c r="A65" s="61"/>
      <c r="B65" s="22" t="s">
        <v>1110</v>
      </c>
      <c r="C65" s="112" t="s">
        <v>541</v>
      </c>
      <c r="D65" s="151" t="s">
        <v>291</v>
      </c>
      <c r="E65" s="132">
        <v>27</v>
      </c>
      <c r="F65" s="158">
        <v>0</v>
      </c>
      <c r="G65" s="90">
        <f t="shared" si="6"/>
        <v>0</v>
      </c>
      <c r="H65" s="91"/>
    </row>
    <row r="66" spans="1:8" ht="24" x14ac:dyDescent="0.25">
      <c r="A66" s="61"/>
      <c r="B66" s="22" t="s">
        <v>1111</v>
      </c>
      <c r="C66" s="112" t="s">
        <v>542</v>
      </c>
      <c r="D66" s="151" t="s">
        <v>291</v>
      </c>
      <c r="E66" s="132">
        <v>3</v>
      </c>
      <c r="F66" s="158">
        <v>0</v>
      </c>
      <c r="G66" s="90">
        <f>ROUND(E66*F66,0)</f>
        <v>0</v>
      </c>
      <c r="H66" s="91"/>
    </row>
    <row r="67" spans="1:8" ht="24" x14ac:dyDescent="0.25">
      <c r="A67" s="61"/>
      <c r="B67" s="22" t="s">
        <v>1112</v>
      </c>
      <c r="C67" s="112" t="s">
        <v>543</v>
      </c>
      <c r="D67" s="151" t="s">
        <v>291</v>
      </c>
      <c r="E67" s="132">
        <v>2</v>
      </c>
      <c r="F67" s="158">
        <v>0</v>
      </c>
      <c r="G67" s="90">
        <f>ROUND(E67*F67,0)</f>
        <v>0</v>
      </c>
      <c r="H67" s="91"/>
    </row>
    <row r="68" spans="1:8" ht="24" x14ac:dyDescent="0.25">
      <c r="A68" s="61"/>
      <c r="B68" s="22" t="s">
        <v>1113</v>
      </c>
      <c r="C68" s="112" t="s">
        <v>544</v>
      </c>
      <c r="D68" s="151" t="s">
        <v>291</v>
      </c>
      <c r="E68" s="132">
        <v>2</v>
      </c>
      <c r="F68" s="158">
        <v>0</v>
      </c>
      <c r="G68" s="90">
        <f>ROUND(E68*F68,0)</f>
        <v>0</v>
      </c>
      <c r="H68" s="91"/>
    </row>
    <row r="69" spans="1:8" x14ac:dyDescent="0.25">
      <c r="A69" s="62"/>
      <c r="B69" s="23">
        <v>11.8</v>
      </c>
      <c r="C69" s="114" t="s">
        <v>181</v>
      </c>
      <c r="D69" s="114"/>
      <c r="E69" s="125"/>
      <c r="F69" s="14"/>
      <c r="G69" s="88"/>
      <c r="H69" s="89">
        <f>SUM(G70:G75)</f>
        <v>0</v>
      </c>
    </row>
    <row r="70" spans="1:8" ht="48" x14ac:dyDescent="0.25">
      <c r="A70" s="61"/>
      <c r="B70" s="22" t="s">
        <v>1114</v>
      </c>
      <c r="C70" s="112" t="s">
        <v>545</v>
      </c>
      <c r="D70" s="151" t="s">
        <v>291</v>
      </c>
      <c r="E70" s="130">
        <v>14</v>
      </c>
      <c r="F70" s="158">
        <v>0</v>
      </c>
      <c r="G70" s="90">
        <f t="shared" ref="G70:G75" si="7">ROUND(E70*F70,0)</f>
        <v>0</v>
      </c>
      <c r="H70" s="91"/>
    </row>
    <row r="71" spans="1:8" ht="48" x14ac:dyDescent="0.25">
      <c r="A71" s="61"/>
      <c r="B71" s="22" t="s">
        <v>1115</v>
      </c>
      <c r="C71" s="112" t="s">
        <v>546</v>
      </c>
      <c r="D71" s="151" t="s">
        <v>291</v>
      </c>
      <c r="E71" s="130">
        <v>2</v>
      </c>
      <c r="F71" s="158">
        <v>0</v>
      </c>
      <c r="G71" s="90">
        <f t="shared" si="7"/>
        <v>0</v>
      </c>
      <c r="H71" s="91"/>
    </row>
    <row r="72" spans="1:8" ht="48" x14ac:dyDescent="0.25">
      <c r="A72" s="61"/>
      <c r="B72" s="22" t="s">
        <v>1116</v>
      </c>
      <c r="C72" s="112" t="s">
        <v>547</v>
      </c>
      <c r="D72" s="151" t="s">
        <v>291</v>
      </c>
      <c r="E72" s="130">
        <v>4</v>
      </c>
      <c r="F72" s="158">
        <v>0</v>
      </c>
      <c r="G72" s="90">
        <f t="shared" si="7"/>
        <v>0</v>
      </c>
      <c r="H72" s="91"/>
    </row>
    <row r="73" spans="1:8" ht="48" x14ac:dyDescent="0.25">
      <c r="A73" s="61"/>
      <c r="B73" s="22" t="s">
        <v>1117</v>
      </c>
      <c r="C73" s="112" t="s">
        <v>548</v>
      </c>
      <c r="D73" s="151" t="s">
        <v>291</v>
      </c>
      <c r="E73" s="130">
        <v>1</v>
      </c>
      <c r="F73" s="158">
        <v>0</v>
      </c>
      <c r="G73" s="90">
        <f t="shared" si="7"/>
        <v>0</v>
      </c>
      <c r="H73" s="91"/>
    </row>
    <row r="74" spans="1:8" ht="48" x14ac:dyDescent="0.25">
      <c r="A74" s="61"/>
      <c r="B74" s="22" t="s">
        <v>1118</v>
      </c>
      <c r="C74" s="112" t="s">
        <v>549</v>
      </c>
      <c r="D74" s="151" t="s">
        <v>291</v>
      </c>
      <c r="E74" s="130">
        <v>1</v>
      </c>
      <c r="F74" s="158">
        <v>0</v>
      </c>
      <c r="G74" s="90">
        <f t="shared" si="7"/>
        <v>0</v>
      </c>
      <c r="H74" s="91"/>
    </row>
    <row r="75" spans="1:8" ht="48" x14ac:dyDescent="0.25">
      <c r="A75" s="61"/>
      <c r="B75" s="22" t="s">
        <v>1119</v>
      </c>
      <c r="C75" s="112" t="s">
        <v>550</v>
      </c>
      <c r="D75" s="151" t="s">
        <v>291</v>
      </c>
      <c r="E75" s="130">
        <v>1</v>
      </c>
      <c r="F75" s="158">
        <v>0</v>
      </c>
      <c r="G75" s="90">
        <f t="shared" si="7"/>
        <v>0</v>
      </c>
      <c r="H75" s="91"/>
    </row>
    <row r="76" spans="1:8" ht="36" x14ac:dyDescent="0.25">
      <c r="A76" s="62"/>
      <c r="B76" s="23">
        <v>11.9</v>
      </c>
      <c r="C76" s="114" t="s">
        <v>182</v>
      </c>
      <c r="D76" s="114"/>
      <c r="E76" s="125"/>
      <c r="F76" s="14"/>
      <c r="G76" s="88"/>
      <c r="H76" s="89">
        <f>SUM(G77:G88)</f>
        <v>0</v>
      </c>
    </row>
    <row r="77" spans="1:8" ht="29.25" customHeight="1" x14ac:dyDescent="0.25">
      <c r="A77" s="61"/>
      <c r="B77" s="22" t="s">
        <v>1120</v>
      </c>
      <c r="C77" s="112" t="s">
        <v>551</v>
      </c>
      <c r="D77" s="151" t="s">
        <v>291</v>
      </c>
      <c r="E77" s="130">
        <v>23</v>
      </c>
      <c r="F77" s="158">
        <v>0</v>
      </c>
      <c r="G77" s="90">
        <f t="shared" ref="G77:G85" si="8">ROUND(E77*F77,0)</f>
        <v>0</v>
      </c>
      <c r="H77" s="91"/>
    </row>
    <row r="78" spans="1:8" ht="24" x14ac:dyDescent="0.25">
      <c r="A78" s="61"/>
      <c r="B78" s="22" t="s">
        <v>1121</v>
      </c>
      <c r="C78" s="112" t="s">
        <v>552</v>
      </c>
      <c r="D78" s="151" t="s">
        <v>291</v>
      </c>
      <c r="E78" s="130">
        <v>49</v>
      </c>
      <c r="F78" s="158">
        <v>0</v>
      </c>
      <c r="G78" s="90">
        <f t="shared" si="8"/>
        <v>0</v>
      </c>
      <c r="H78" s="91"/>
    </row>
    <row r="79" spans="1:8" ht="24" x14ac:dyDescent="0.25">
      <c r="A79" s="61"/>
      <c r="B79" s="22" t="s">
        <v>1122</v>
      </c>
      <c r="C79" s="112" t="s">
        <v>553</v>
      </c>
      <c r="D79" s="151" t="s">
        <v>291</v>
      </c>
      <c r="E79" s="130">
        <v>63</v>
      </c>
      <c r="F79" s="158">
        <v>0</v>
      </c>
      <c r="G79" s="90">
        <f t="shared" si="8"/>
        <v>0</v>
      </c>
      <c r="H79" s="91"/>
    </row>
    <row r="80" spans="1:8" ht="24" x14ac:dyDescent="0.25">
      <c r="A80" s="61"/>
      <c r="B80" s="22" t="s">
        <v>1123</v>
      </c>
      <c r="C80" s="112" t="s">
        <v>554</v>
      </c>
      <c r="D80" s="151" t="s">
        <v>291</v>
      </c>
      <c r="E80" s="130">
        <v>8</v>
      </c>
      <c r="F80" s="158">
        <v>0</v>
      </c>
      <c r="G80" s="90">
        <f t="shared" si="8"/>
        <v>0</v>
      </c>
      <c r="H80" s="91"/>
    </row>
    <row r="81" spans="1:8" ht="24" x14ac:dyDescent="0.25">
      <c r="A81" s="61"/>
      <c r="B81" s="22" t="s">
        <v>1124</v>
      </c>
      <c r="C81" s="112" t="s">
        <v>555</v>
      </c>
      <c r="D81" s="151" t="s">
        <v>291</v>
      </c>
      <c r="E81" s="130">
        <v>4</v>
      </c>
      <c r="F81" s="158">
        <v>0</v>
      </c>
      <c r="G81" s="90">
        <f t="shared" si="8"/>
        <v>0</v>
      </c>
      <c r="H81" s="91"/>
    </row>
    <row r="82" spans="1:8" ht="24" x14ac:dyDescent="0.25">
      <c r="A82" s="61"/>
      <c r="B82" s="22" t="s">
        <v>1125</v>
      </c>
      <c r="C82" s="112" t="s">
        <v>556</v>
      </c>
      <c r="D82" s="151" t="s">
        <v>291</v>
      </c>
      <c r="E82" s="130">
        <v>10</v>
      </c>
      <c r="F82" s="158">
        <v>0</v>
      </c>
      <c r="G82" s="90">
        <f t="shared" si="8"/>
        <v>0</v>
      </c>
      <c r="H82" s="91"/>
    </row>
    <row r="83" spans="1:8" ht="24" x14ac:dyDescent="0.25">
      <c r="A83" s="61"/>
      <c r="B83" s="22" t="s">
        <v>1126</v>
      </c>
      <c r="C83" s="112" t="s">
        <v>557</v>
      </c>
      <c r="D83" s="151" t="s">
        <v>291</v>
      </c>
      <c r="E83" s="130">
        <v>8</v>
      </c>
      <c r="F83" s="158">
        <v>0</v>
      </c>
      <c r="G83" s="90">
        <f t="shared" si="8"/>
        <v>0</v>
      </c>
      <c r="H83" s="91"/>
    </row>
    <row r="84" spans="1:8" ht="24" x14ac:dyDescent="0.25">
      <c r="A84" s="61"/>
      <c r="B84" s="22" t="s">
        <v>1127</v>
      </c>
      <c r="C84" s="112" t="s">
        <v>558</v>
      </c>
      <c r="D84" s="151" t="s">
        <v>291</v>
      </c>
      <c r="E84" s="130">
        <v>5</v>
      </c>
      <c r="F84" s="158">
        <v>0</v>
      </c>
      <c r="G84" s="90">
        <f t="shared" si="8"/>
        <v>0</v>
      </c>
      <c r="H84" s="91"/>
    </row>
    <row r="85" spans="1:8" ht="24" x14ac:dyDescent="0.25">
      <c r="A85" s="61"/>
      <c r="B85" s="22" t="s">
        <v>1128</v>
      </c>
      <c r="C85" s="112" t="s">
        <v>559</v>
      </c>
      <c r="D85" s="151" t="s">
        <v>291</v>
      </c>
      <c r="E85" s="130">
        <v>2</v>
      </c>
      <c r="F85" s="158">
        <v>0</v>
      </c>
      <c r="G85" s="90">
        <f t="shared" si="8"/>
        <v>0</v>
      </c>
      <c r="H85" s="91"/>
    </row>
    <row r="86" spans="1:8" ht="24" x14ac:dyDescent="0.25">
      <c r="A86" s="61"/>
      <c r="B86" s="22" t="s">
        <v>1129</v>
      </c>
      <c r="C86" s="112" t="s">
        <v>560</v>
      </c>
      <c r="D86" s="151" t="s">
        <v>291</v>
      </c>
      <c r="E86" s="130">
        <v>1</v>
      </c>
      <c r="F86" s="158">
        <v>0</v>
      </c>
      <c r="G86" s="90">
        <f>ROUND(E86*F86,0)</f>
        <v>0</v>
      </c>
      <c r="H86" s="91"/>
    </row>
    <row r="87" spans="1:8" ht="48" x14ac:dyDescent="0.25">
      <c r="A87" s="61"/>
      <c r="B87" s="22" t="s">
        <v>1130</v>
      </c>
      <c r="C87" s="112" t="s">
        <v>561</v>
      </c>
      <c r="D87" s="151" t="s">
        <v>291</v>
      </c>
      <c r="E87" s="132">
        <v>1</v>
      </c>
      <c r="F87" s="158">
        <v>0</v>
      </c>
      <c r="G87" s="90">
        <f>ROUND(E87*F87,0)</f>
        <v>0</v>
      </c>
      <c r="H87" s="91"/>
    </row>
    <row r="88" spans="1:8" ht="36" x14ac:dyDescent="0.25">
      <c r="A88" s="61"/>
      <c r="B88" s="22" t="s">
        <v>1131</v>
      </c>
      <c r="C88" s="112" t="s">
        <v>562</v>
      </c>
      <c r="D88" s="151" t="s">
        <v>291</v>
      </c>
      <c r="E88" s="132">
        <v>13</v>
      </c>
      <c r="F88" s="158">
        <v>0</v>
      </c>
      <c r="G88" s="90">
        <f>ROUND(E88*F88,0)</f>
        <v>0</v>
      </c>
      <c r="H88" s="91"/>
    </row>
    <row r="89" spans="1:8" x14ac:dyDescent="0.25">
      <c r="A89" s="62"/>
      <c r="B89" s="27">
        <v>11.1</v>
      </c>
      <c r="C89" s="114" t="s">
        <v>183</v>
      </c>
      <c r="D89" s="114"/>
      <c r="E89" s="125"/>
      <c r="F89" s="14"/>
      <c r="G89" s="88"/>
      <c r="H89" s="89">
        <f>SUM(G91:G97)</f>
        <v>0</v>
      </c>
    </row>
    <row r="90" spans="1:8" ht="144" x14ac:dyDescent="0.25">
      <c r="A90" s="65"/>
      <c r="B90" s="29"/>
      <c r="C90" s="146" t="s">
        <v>563</v>
      </c>
      <c r="D90" s="146"/>
      <c r="E90" s="133"/>
      <c r="F90" s="26"/>
      <c r="G90" s="98"/>
      <c r="H90" s="99"/>
    </row>
    <row r="91" spans="1:8" x14ac:dyDescent="0.25">
      <c r="A91" s="61"/>
      <c r="B91" s="22" t="s">
        <v>1132</v>
      </c>
      <c r="C91" s="112" t="s">
        <v>564</v>
      </c>
      <c r="D91" s="151" t="s">
        <v>292</v>
      </c>
      <c r="E91" s="132">
        <v>345</v>
      </c>
      <c r="F91" s="158">
        <v>0</v>
      </c>
      <c r="G91" s="90">
        <f t="shared" ref="G91:G97" si="9">ROUND(E91*F91,0)</f>
        <v>0</v>
      </c>
      <c r="H91" s="91"/>
    </row>
    <row r="92" spans="1:8" ht="15" customHeight="1" x14ac:dyDescent="0.25">
      <c r="A92" s="61"/>
      <c r="B92" s="22" t="s">
        <v>1133</v>
      </c>
      <c r="C92" s="112" t="s">
        <v>565</v>
      </c>
      <c r="D92" s="151" t="s">
        <v>292</v>
      </c>
      <c r="E92" s="132">
        <v>90</v>
      </c>
      <c r="F92" s="158">
        <v>0</v>
      </c>
      <c r="G92" s="90">
        <f t="shared" si="9"/>
        <v>0</v>
      </c>
      <c r="H92" s="91"/>
    </row>
    <row r="93" spans="1:8" ht="15" customHeight="1" x14ac:dyDescent="0.25">
      <c r="A93" s="61"/>
      <c r="B93" s="22" t="s">
        <v>1134</v>
      </c>
      <c r="C93" s="112" t="s">
        <v>566</v>
      </c>
      <c r="D93" s="151" t="s">
        <v>292</v>
      </c>
      <c r="E93" s="132">
        <v>20</v>
      </c>
      <c r="F93" s="158">
        <v>0</v>
      </c>
      <c r="G93" s="90">
        <f t="shared" si="9"/>
        <v>0</v>
      </c>
      <c r="H93" s="91"/>
    </row>
    <row r="94" spans="1:8" ht="15" customHeight="1" x14ac:dyDescent="0.25">
      <c r="A94" s="61"/>
      <c r="B94" s="22" t="s">
        <v>1135</v>
      </c>
      <c r="C94" s="112" t="s">
        <v>567</v>
      </c>
      <c r="D94" s="151" t="s">
        <v>292</v>
      </c>
      <c r="E94" s="132">
        <v>20</v>
      </c>
      <c r="F94" s="158">
        <v>0</v>
      </c>
      <c r="G94" s="90">
        <f t="shared" si="9"/>
        <v>0</v>
      </c>
      <c r="H94" s="91"/>
    </row>
    <row r="95" spans="1:8" ht="15" customHeight="1" x14ac:dyDescent="0.25">
      <c r="A95" s="61"/>
      <c r="B95" s="22" t="s">
        <v>1136</v>
      </c>
      <c r="C95" s="112" t="s">
        <v>568</v>
      </c>
      <c r="D95" s="151" t="s">
        <v>292</v>
      </c>
      <c r="E95" s="132">
        <v>15</v>
      </c>
      <c r="F95" s="158">
        <v>0</v>
      </c>
      <c r="G95" s="90">
        <f t="shared" si="9"/>
        <v>0</v>
      </c>
      <c r="H95" s="91"/>
    </row>
    <row r="96" spans="1:8" ht="15" customHeight="1" x14ac:dyDescent="0.25">
      <c r="A96" s="61"/>
      <c r="B96" s="22" t="s">
        <v>1137</v>
      </c>
      <c r="C96" s="112" t="s">
        <v>569</v>
      </c>
      <c r="D96" s="151" t="s">
        <v>292</v>
      </c>
      <c r="E96" s="132">
        <v>35</v>
      </c>
      <c r="F96" s="158">
        <v>0</v>
      </c>
      <c r="G96" s="90">
        <f t="shared" si="9"/>
        <v>0</v>
      </c>
      <c r="H96" s="91"/>
    </row>
    <row r="97" spans="1:8" ht="15" customHeight="1" x14ac:dyDescent="0.25">
      <c r="A97" s="61"/>
      <c r="B97" s="22" t="s">
        <v>1138</v>
      </c>
      <c r="C97" s="112" t="s">
        <v>570</v>
      </c>
      <c r="D97" s="151" t="s">
        <v>292</v>
      </c>
      <c r="E97" s="132">
        <v>35</v>
      </c>
      <c r="F97" s="158">
        <v>0</v>
      </c>
      <c r="G97" s="90">
        <f t="shared" si="9"/>
        <v>0</v>
      </c>
      <c r="H97" s="91"/>
    </row>
    <row r="98" spans="1:8" ht="15" customHeight="1" x14ac:dyDescent="0.25">
      <c r="A98" s="62"/>
      <c r="B98" s="27">
        <v>11.11</v>
      </c>
      <c r="C98" s="114" t="s">
        <v>184</v>
      </c>
      <c r="D98" s="114"/>
      <c r="E98" s="125"/>
      <c r="F98" s="14"/>
      <c r="G98" s="88"/>
      <c r="H98" s="89">
        <f>SUM(G99:G108)</f>
        <v>0</v>
      </c>
    </row>
    <row r="99" spans="1:8" ht="36" x14ac:dyDescent="0.25">
      <c r="A99" s="61"/>
      <c r="B99" s="22" t="s">
        <v>1139</v>
      </c>
      <c r="C99" s="112" t="s">
        <v>571</v>
      </c>
      <c r="D99" s="151" t="s">
        <v>292</v>
      </c>
      <c r="E99" s="130">
        <v>40</v>
      </c>
      <c r="F99" s="158">
        <v>0</v>
      </c>
      <c r="G99" s="90">
        <f t="shared" ref="G99:G108" si="10">ROUND(E99*F99,0)</f>
        <v>0</v>
      </c>
      <c r="H99" s="91"/>
    </row>
    <row r="100" spans="1:8" ht="36" x14ac:dyDescent="0.25">
      <c r="A100" s="61"/>
      <c r="B100" s="22" t="s">
        <v>1140</v>
      </c>
      <c r="C100" s="112" t="s">
        <v>572</v>
      </c>
      <c r="D100" s="151" t="s">
        <v>292</v>
      </c>
      <c r="E100" s="130">
        <v>40</v>
      </c>
      <c r="F100" s="158">
        <v>0</v>
      </c>
      <c r="G100" s="90">
        <f t="shared" si="10"/>
        <v>0</v>
      </c>
      <c r="H100" s="91"/>
    </row>
    <row r="101" spans="1:8" ht="36" x14ac:dyDescent="0.25">
      <c r="A101" s="61"/>
      <c r="B101" s="22" t="s">
        <v>1141</v>
      </c>
      <c r="C101" s="112" t="s">
        <v>573</v>
      </c>
      <c r="D101" s="151" t="s">
        <v>292</v>
      </c>
      <c r="E101" s="130">
        <v>2</v>
      </c>
      <c r="F101" s="158">
        <v>0</v>
      </c>
      <c r="G101" s="90">
        <f t="shared" si="10"/>
        <v>0</v>
      </c>
      <c r="H101" s="91"/>
    </row>
    <row r="102" spans="1:8" ht="24" x14ac:dyDescent="0.25">
      <c r="A102" s="61"/>
      <c r="B102" s="22" t="s">
        <v>1142</v>
      </c>
      <c r="C102" s="112" t="s">
        <v>574</v>
      </c>
      <c r="D102" s="151" t="s">
        <v>292</v>
      </c>
      <c r="E102" s="130">
        <v>10</v>
      </c>
      <c r="F102" s="158">
        <v>0</v>
      </c>
      <c r="G102" s="90">
        <f t="shared" si="10"/>
        <v>0</v>
      </c>
      <c r="H102" s="91"/>
    </row>
    <row r="103" spans="1:8" ht="24" x14ac:dyDescent="0.25">
      <c r="A103" s="61"/>
      <c r="B103" s="22" t="s">
        <v>1143</v>
      </c>
      <c r="C103" s="112" t="s">
        <v>575</v>
      </c>
      <c r="D103" s="151" t="s">
        <v>292</v>
      </c>
      <c r="E103" s="130">
        <v>35</v>
      </c>
      <c r="F103" s="158">
        <v>0</v>
      </c>
      <c r="G103" s="90">
        <f t="shared" si="10"/>
        <v>0</v>
      </c>
      <c r="H103" s="91"/>
    </row>
    <row r="104" spans="1:8" ht="36" x14ac:dyDescent="0.25">
      <c r="A104" s="61"/>
      <c r="B104" s="22" t="s">
        <v>1144</v>
      </c>
      <c r="C104" s="112" t="s">
        <v>576</v>
      </c>
      <c r="D104" s="151" t="s">
        <v>292</v>
      </c>
      <c r="E104" s="130">
        <v>35</v>
      </c>
      <c r="F104" s="158">
        <v>0</v>
      </c>
      <c r="G104" s="90">
        <f t="shared" si="10"/>
        <v>0</v>
      </c>
      <c r="H104" s="91"/>
    </row>
    <row r="105" spans="1:8" ht="36" x14ac:dyDescent="0.25">
      <c r="A105" s="61"/>
      <c r="B105" s="22" t="s">
        <v>1145</v>
      </c>
      <c r="C105" s="112" t="s">
        <v>577</v>
      </c>
      <c r="D105" s="151" t="s">
        <v>292</v>
      </c>
      <c r="E105" s="130">
        <v>10</v>
      </c>
      <c r="F105" s="158">
        <v>0</v>
      </c>
      <c r="G105" s="90">
        <f t="shared" si="10"/>
        <v>0</v>
      </c>
      <c r="H105" s="91"/>
    </row>
    <row r="106" spans="1:8" ht="36" x14ac:dyDescent="0.25">
      <c r="A106" s="61"/>
      <c r="B106" s="22" t="s">
        <v>1146</v>
      </c>
      <c r="C106" s="112" t="s">
        <v>578</v>
      </c>
      <c r="D106" s="151" t="s">
        <v>292</v>
      </c>
      <c r="E106" s="130">
        <v>10</v>
      </c>
      <c r="F106" s="158">
        <v>0</v>
      </c>
      <c r="G106" s="90">
        <f t="shared" si="10"/>
        <v>0</v>
      </c>
      <c r="H106" s="91"/>
    </row>
    <row r="107" spans="1:8" ht="24" x14ac:dyDescent="0.25">
      <c r="A107" s="61"/>
      <c r="B107" s="22" t="s">
        <v>1147</v>
      </c>
      <c r="C107" s="112" t="s">
        <v>579</v>
      </c>
      <c r="D107" s="151" t="s">
        <v>292</v>
      </c>
      <c r="E107" s="130">
        <v>3</v>
      </c>
      <c r="F107" s="158">
        <v>0</v>
      </c>
      <c r="G107" s="90">
        <f t="shared" si="10"/>
        <v>0</v>
      </c>
      <c r="H107" s="91"/>
    </row>
    <row r="108" spans="1:8" ht="36" x14ac:dyDescent="0.25">
      <c r="A108" s="61"/>
      <c r="B108" s="22" t="s">
        <v>1148</v>
      </c>
      <c r="C108" s="112" t="s">
        <v>580</v>
      </c>
      <c r="D108" s="151" t="s">
        <v>292</v>
      </c>
      <c r="E108" s="130">
        <v>60</v>
      </c>
      <c r="F108" s="158">
        <v>0</v>
      </c>
      <c r="G108" s="90">
        <f t="shared" si="10"/>
        <v>0</v>
      </c>
      <c r="H108" s="91"/>
    </row>
    <row r="109" spans="1:8" x14ac:dyDescent="0.25">
      <c r="A109" s="62"/>
      <c r="B109" s="27">
        <v>11.12</v>
      </c>
      <c r="C109" s="114" t="s">
        <v>185</v>
      </c>
      <c r="D109" s="114"/>
      <c r="E109" s="125"/>
      <c r="F109" s="14"/>
      <c r="G109" s="88"/>
      <c r="H109" s="89">
        <f>SUM(G110:G112)</f>
        <v>0</v>
      </c>
    </row>
    <row r="110" spans="1:8" ht="36" x14ac:dyDescent="0.25">
      <c r="A110" s="61"/>
      <c r="B110" s="22" t="s">
        <v>1149</v>
      </c>
      <c r="C110" s="112" t="s">
        <v>581</v>
      </c>
      <c r="D110" s="151" t="s">
        <v>291</v>
      </c>
      <c r="E110" s="130">
        <v>10</v>
      </c>
      <c r="F110" s="158">
        <v>0</v>
      </c>
      <c r="G110" s="90">
        <f t="shared" ref="G110:G112" si="11">ROUND(E110*F110,0)</f>
        <v>0</v>
      </c>
      <c r="H110" s="91"/>
    </row>
    <row r="111" spans="1:8" x14ac:dyDescent="0.25">
      <c r="A111" s="61"/>
      <c r="B111" s="22" t="s">
        <v>1150</v>
      </c>
      <c r="C111" s="112" t="s">
        <v>582</v>
      </c>
      <c r="D111" s="151" t="s">
        <v>291</v>
      </c>
      <c r="E111" s="130">
        <v>3</v>
      </c>
      <c r="F111" s="158">
        <v>0</v>
      </c>
      <c r="G111" s="90">
        <f t="shared" si="11"/>
        <v>0</v>
      </c>
      <c r="H111" s="91"/>
    </row>
    <row r="112" spans="1:8" x14ac:dyDescent="0.25">
      <c r="A112" s="61"/>
      <c r="B112" s="22" t="s">
        <v>1151</v>
      </c>
      <c r="C112" s="112" t="s">
        <v>583</v>
      </c>
      <c r="D112" s="151" t="s">
        <v>291</v>
      </c>
      <c r="E112" s="130">
        <v>5</v>
      </c>
      <c r="F112" s="158">
        <v>0</v>
      </c>
      <c r="G112" s="90">
        <f t="shared" si="11"/>
        <v>0</v>
      </c>
      <c r="H112" s="91"/>
    </row>
    <row r="113" spans="1:8" ht="24" x14ac:dyDescent="0.25">
      <c r="A113" s="62"/>
      <c r="B113" s="27">
        <v>11.13</v>
      </c>
      <c r="C113" s="114" t="s">
        <v>186</v>
      </c>
      <c r="D113" s="114"/>
      <c r="E113" s="125"/>
      <c r="F113" s="14"/>
      <c r="G113" s="88"/>
      <c r="H113" s="89">
        <f>SUM(G115:G126)</f>
        <v>0</v>
      </c>
    </row>
    <row r="114" spans="1:8" ht="24" x14ac:dyDescent="0.25">
      <c r="A114" s="65"/>
      <c r="B114" s="29"/>
      <c r="C114" s="146" t="s">
        <v>584</v>
      </c>
      <c r="D114" s="152"/>
      <c r="E114" s="134"/>
      <c r="F114" s="26"/>
      <c r="G114" s="98"/>
      <c r="H114" s="99"/>
    </row>
    <row r="115" spans="1:8" ht="48" x14ac:dyDescent="0.25">
      <c r="A115" s="61"/>
      <c r="B115" s="22" t="s">
        <v>1152</v>
      </c>
      <c r="C115" s="112" t="s">
        <v>585</v>
      </c>
      <c r="D115" s="151" t="s">
        <v>292</v>
      </c>
      <c r="E115" s="131">
        <v>35</v>
      </c>
      <c r="F115" s="158">
        <v>0</v>
      </c>
      <c r="G115" s="90">
        <f t="shared" ref="G115:G126" si="12">ROUND(E115*F115,0)</f>
        <v>0</v>
      </c>
      <c r="H115" s="91"/>
    </row>
    <row r="116" spans="1:8" x14ac:dyDescent="0.25">
      <c r="A116" s="61"/>
      <c r="B116" s="22" t="s">
        <v>1153</v>
      </c>
      <c r="C116" s="112" t="s">
        <v>586</v>
      </c>
      <c r="D116" s="151" t="s">
        <v>292</v>
      </c>
      <c r="E116" s="131">
        <v>45</v>
      </c>
      <c r="F116" s="158">
        <v>0</v>
      </c>
      <c r="G116" s="90">
        <f t="shared" si="12"/>
        <v>0</v>
      </c>
      <c r="H116" s="91"/>
    </row>
    <row r="117" spans="1:8" x14ac:dyDescent="0.25">
      <c r="A117" s="61"/>
      <c r="B117" s="22" t="s">
        <v>1154</v>
      </c>
      <c r="C117" s="112" t="s">
        <v>587</v>
      </c>
      <c r="D117" s="151" t="s">
        <v>292</v>
      </c>
      <c r="E117" s="131">
        <v>50</v>
      </c>
      <c r="F117" s="158">
        <v>0</v>
      </c>
      <c r="G117" s="90">
        <f t="shared" si="12"/>
        <v>0</v>
      </c>
      <c r="H117" s="91"/>
    </row>
    <row r="118" spans="1:8" ht="36" x14ac:dyDescent="0.25">
      <c r="A118" s="61"/>
      <c r="B118" s="22" t="s">
        <v>1155</v>
      </c>
      <c r="C118" s="112" t="s">
        <v>588</v>
      </c>
      <c r="D118" s="151" t="s">
        <v>292</v>
      </c>
      <c r="E118" s="131">
        <v>37</v>
      </c>
      <c r="F118" s="158">
        <v>0</v>
      </c>
      <c r="G118" s="90">
        <f t="shared" si="12"/>
        <v>0</v>
      </c>
      <c r="H118" s="91"/>
    </row>
    <row r="119" spans="1:8" ht="36" x14ac:dyDescent="0.25">
      <c r="A119" s="61"/>
      <c r="B119" s="22" t="s">
        <v>1156</v>
      </c>
      <c r="C119" s="112" t="s">
        <v>589</v>
      </c>
      <c r="D119" s="151" t="s">
        <v>292</v>
      </c>
      <c r="E119" s="131">
        <v>37</v>
      </c>
      <c r="F119" s="158">
        <v>0</v>
      </c>
      <c r="G119" s="90">
        <f t="shared" si="12"/>
        <v>0</v>
      </c>
      <c r="H119" s="91"/>
    </row>
    <row r="120" spans="1:8" ht="24" x14ac:dyDescent="0.25">
      <c r="A120" s="61"/>
      <c r="B120" s="22" t="s">
        <v>1157</v>
      </c>
      <c r="C120" s="112" t="s">
        <v>590</v>
      </c>
      <c r="D120" s="151" t="s">
        <v>292</v>
      </c>
      <c r="E120" s="131">
        <v>7</v>
      </c>
      <c r="F120" s="158">
        <v>0</v>
      </c>
      <c r="G120" s="90">
        <f t="shared" si="12"/>
        <v>0</v>
      </c>
      <c r="H120" s="91"/>
    </row>
    <row r="121" spans="1:8" ht="24" x14ac:dyDescent="0.25">
      <c r="A121" s="61"/>
      <c r="B121" s="22" t="s">
        <v>1158</v>
      </c>
      <c r="C121" s="112" t="s">
        <v>591</v>
      </c>
      <c r="D121" s="151" t="s">
        <v>292</v>
      </c>
      <c r="E121" s="131">
        <v>10</v>
      </c>
      <c r="F121" s="158">
        <v>0</v>
      </c>
      <c r="G121" s="90">
        <f t="shared" si="12"/>
        <v>0</v>
      </c>
      <c r="H121" s="91"/>
    </row>
    <row r="122" spans="1:8" ht="24" x14ac:dyDescent="0.25">
      <c r="A122" s="61"/>
      <c r="B122" s="22" t="s">
        <v>1159</v>
      </c>
      <c r="C122" s="112" t="s">
        <v>592</v>
      </c>
      <c r="D122" s="151" t="s">
        <v>292</v>
      </c>
      <c r="E122" s="131">
        <v>10</v>
      </c>
      <c r="F122" s="158">
        <v>0</v>
      </c>
      <c r="G122" s="90">
        <f t="shared" si="12"/>
        <v>0</v>
      </c>
      <c r="H122" s="91"/>
    </row>
    <row r="123" spans="1:8" ht="36" x14ac:dyDescent="0.25">
      <c r="A123" s="61"/>
      <c r="B123" s="22" t="s">
        <v>1160</v>
      </c>
      <c r="C123" s="112" t="s">
        <v>593</v>
      </c>
      <c r="D123" s="151" t="s">
        <v>292</v>
      </c>
      <c r="E123" s="131">
        <v>10</v>
      </c>
      <c r="F123" s="158">
        <v>0</v>
      </c>
      <c r="G123" s="90">
        <f t="shared" si="12"/>
        <v>0</v>
      </c>
      <c r="H123" s="91"/>
    </row>
    <row r="124" spans="1:8" ht="36" x14ac:dyDescent="0.25">
      <c r="A124" s="61"/>
      <c r="B124" s="22" t="s">
        <v>1161</v>
      </c>
      <c r="C124" s="112" t="s">
        <v>594</v>
      </c>
      <c r="D124" s="151" t="s">
        <v>292</v>
      </c>
      <c r="E124" s="131">
        <v>7</v>
      </c>
      <c r="F124" s="158">
        <v>0</v>
      </c>
      <c r="G124" s="90">
        <f t="shared" si="12"/>
        <v>0</v>
      </c>
      <c r="H124" s="91"/>
    </row>
    <row r="125" spans="1:8" ht="24" x14ac:dyDescent="0.25">
      <c r="A125" s="61"/>
      <c r="B125" s="22" t="s">
        <v>1162</v>
      </c>
      <c r="C125" s="112" t="s">
        <v>595</v>
      </c>
      <c r="D125" s="151" t="s">
        <v>292</v>
      </c>
      <c r="E125" s="131">
        <v>2</v>
      </c>
      <c r="F125" s="158">
        <v>0</v>
      </c>
      <c r="G125" s="90">
        <f t="shared" si="12"/>
        <v>0</v>
      </c>
      <c r="H125" s="91"/>
    </row>
    <row r="126" spans="1:8" x14ac:dyDescent="0.25">
      <c r="A126" s="61"/>
      <c r="B126" s="22" t="s">
        <v>1163</v>
      </c>
      <c r="C126" s="112" t="s">
        <v>596</v>
      </c>
      <c r="D126" s="151" t="s">
        <v>292</v>
      </c>
      <c r="E126" s="131">
        <v>200</v>
      </c>
      <c r="F126" s="158">
        <v>0</v>
      </c>
      <c r="G126" s="90">
        <f t="shared" si="12"/>
        <v>0</v>
      </c>
      <c r="H126" s="91"/>
    </row>
    <row r="127" spans="1:8" x14ac:dyDescent="0.25">
      <c r="A127" s="62"/>
      <c r="B127" s="27">
        <v>11.14</v>
      </c>
      <c r="C127" s="114" t="s">
        <v>187</v>
      </c>
      <c r="D127" s="114"/>
      <c r="E127" s="125"/>
      <c r="F127" s="14"/>
      <c r="G127" s="88"/>
      <c r="H127" s="89">
        <f>SUM(G129)</f>
        <v>0</v>
      </c>
    </row>
    <row r="128" spans="1:8" ht="48" x14ac:dyDescent="0.25">
      <c r="A128" s="65"/>
      <c r="B128" s="29"/>
      <c r="C128" s="146" t="s">
        <v>597</v>
      </c>
      <c r="D128" s="146"/>
      <c r="E128" s="135"/>
      <c r="F128" s="26"/>
      <c r="G128" s="98"/>
      <c r="H128" s="99"/>
    </row>
    <row r="129" spans="1:8" ht="72" x14ac:dyDescent="0.25">
      <c r="A129" s="61"/>
      <c r="B129" s="22" t="s">
        <v>1164</v>
      </c>
      <c r="C129" s="112" t="s">
        <v>598</v>
      </c>
      <c r="D129" s="151" t="s">
        <v>291</v>
      </c>
      <c r="E129" s="130">
        <v>1</v>
      </c>
      <c r="F129" s="158">
        <v>0</v>
      </c>
      <c r="G129" s="90">
        <f t="shared" ref="G129" si="13">ROUND(E129*F129,0)</f>
        <v>0</v>
      </c>
      <c r="H129" s="91"/>
    </row>
    <row r="130" spans="1:8" ht="27" customHeight="1" x14ac:dyDescent="0.25">
      <c r="A130" s="62"/>
      <c r="B130" s="27">
        <v>11.15</v>
      </c>
      <c r="C130" s="114" t="s">
        <v>188</v>
      </c>
      <c r="D130" s="114"/>
      <c r="E130" s="125"/>
      <c r="F130" s="14"/>
      <c r="G130" s="88"/>
      <c r="H130" s="89">
        <f>SUM(G131:G132)</f>
        <v>0</v>
      </c>
    </row>
    <row r="131" spans="1:8" ht="36" x14ac:dyDescent="0.25">
      <c r="A131" s="61"/>
      <c r="B131" s="22" t="s">
        <v>1165</v>
      </c>
      <c r="C131" s="112" t="s">
        <v>599</v>
      </c>
      <c r="D131" s="151" t="s">
        <v>291</v>
      </c>
      <c r="E131" s="136">
        <v>1</v>
      </c>
      <c r="F131" s="158">
        <v>0</v>
      </c>
      <c r="G131" s="90">
        <f t="shared" ref="G131:G132" si="14">ROUND(E131*F131,0)</f>
        <v>0</v>
      </c>
      <c r="H131" s="91"/>
    </row>
    <row r="132" spans="1:8" ht="24" x14ac:dyDescent="0.25">
      <c r="A132" s="61"/>
      <c r="B132" s="22" t="s">
        <v>1166</v>
      </c>
      <c r="C132" s="112" t="s">
        <v>600</v>
      </c>
      <c r="D132" s="151" t="s">
        <v>292</v>
      </c>
      <c r="E132" s="130">
        <v>85</v>
      </c>
      <c r="F132" s="158">
        <v>0</v>
      </c>
      <c r="G132" s="90">
        <f t="shared" si="14"/>
        <v>0</v>
      </c>
      <c r="H132" s="91"/>
    </row>
    <row r="133" spans="1:8" ht="36" x14ac:dyDescent="0.25">
      <c r="A133" s="62"/>
      <c r="B133" s="27">
        <v>11.16</v>
      </c>
      <c r="C133" s="114" t="s">
        <v>189</v>
      </c>
      <c r="D133" s="114"/>
      <c r="E133" s="125"/>
      <c r="F133" s="14"/>
      <c r="G133" s="88"/>
      <c r="H133" s="89">
        <f>SUM(G134:G142)</f>
        <v>0</v>
      </c>
    </row>
    <row r="134" spans="1:8" ht="144" x14ac:dyDescent="0.25">
      <c r="A134" s="61"/>
      <c r="B134" s="22" t="s">
        <v>1167</v>
      </c>
      <c r="C134" s="112" t="s">
        <v>601</v>
      </c>
      <c r="D134" s="151" t="s">
        <v>291</v>
      </c>
      <c r="E134" s="131">
        <v>16</v>
      </c>
      <c r="F134" s="158">
        <v>0</v>
      </c>
      <c r="G134" s="90">
        <f t="shared" ref="G134:G142" si="15">ROUND(E134*F134,0)</f>
        <v>0</v>
      </c>
      <c r="H134" s="91"/>
    </row>
    <row r="135" spans="1:8" ht="98.25" customHeight="1" x14ac:dyDescent="0.25">
      <c r="A135" s="61"/>
      <c r="B135" s="22" t="s">
        <v>1168</v>
      </c>
      <c r="C135" s="112" t="s">
        <v>602</v>
      </c>
      <c r="D135" s="151" t="s">
        <v>291</v>
      </c>
      <c r="E135" s="131">
        <v>4</v>
      </c>
      <c r="F135" s="158">
        <v>0</v>
      </c>
      <c r="G135" s="90">
        <f t="shared" si="15"/>
        <v>0</v>
      </c>
      <c r="H135" s="91"/>
    </row>
    <row r="136" spans="1:8" ht="78" customHeight="1" x14ac:dyDescent="0.25">
      <c r="A136" s="61"/>
      <c r="B136" s="22" t="s">
        <v>1169</v>
      </c>
      <c r="C136" s="112" t="s">
        <v>603</v>
      </c>
      <c r="D136" s="151" t="s">
        <v>291</v>
      </c>
      <c r="E136" s="131">
        <v>1</v>
      </c>
      <c r="F136" s="158">
        <v>0</v>
      </c>
      <c r="G136" s="90">
        <f t="shared" si="15"/>
        <v>0</v>
      </c>
      <c r="H136" s="91"/>
    </row>
    <row r="137" spans="1:8" ht="72" x14ac:dyDescent="0.25">
      <c r="A137" s="61"/>
      <c r="B137" s="22" t="s">
        <v>1170</v>
      </c>
      <c r="C137" s="112" t="s">
        <v>604</v>
      </c>
      <c r="D137" s="151" t="s">
        <v>291</v>
      </c>
      <c r="E137" s="131">
        <v>4</v>
      </c>
      <c r="F137" s="158">
        <v>0</v>
      </c>
      <c r="G137" s="90">
        <f t="shared" si="15"/>
        <v>0</v>
      </c>
      <c r="H137" s="91"/>
    </row>
    <row r="138" spans="1:8" ht="72" x14ac:dyDescent="0.25">
      <c r="A138" s="61"/>
      <c r="B138" s="22" t="s">
        <v>1171</v>
      </c>
      <c r="C138" s="112" t="s">
        <v>605</v>
      </c>
      <c r="D138" s="151" t="s">
        <v>291</v>
      </c>
      <c r="E138" s="131">
        <v>1</v>
      </c>
      <c r="F138" s="158">
        <v>0</v>
      </c>
      <c r="G138" s="90">
        <f t="shared" si="15"/>
        <v>0</v>
      </c>
      <c r="H138" s="91"/>
    </row>
    <row r="139" spans="1:8" ht="72" x14ac:dyDescent="0.25">
      <c r="A139" s="61"/>
      <c r="B139" s="22" t="s">
        <v>1172</v>
      </c>
      <c r="C139" s="112" t="s">
        <v>606</v>
      </c>
      <c r="D139" s="151" t="s">
        <v>291</v>
      </c>
      <c r="E139" s="131">
        <v>8</v>
      </c>
      <c r="F139" s="158">
        <v>0</v>
      </c>
      <c r="G139" s="90">
        <f t="shared" si="15"/>
        <v>0</v>
      </c>
      <c r="H139" s="91"/>
    </row>
    <row r="140" spans="1:8" ht="48" x14ac:dyDescent="0.25">
      <c r="A140" s="61"/>
      <c r="B140" s="22" t="s">
        <v>1173</v>
      </c>
      <c r="C140" s="112" t="s">
        <v>607</v>
      </c>
      <c r="D140" s="151" t="s">
        <v>291</v>
      </c>
      <c r="E140" s="131">
        <v>10</v>
      </c>
      <c r="F140" s="158">
        <v>0</v>
      </c>
      <c r="G140" s="90">
        <f t="shared" si="15"/>
        <v>0</v>
      </c>
      <c r="H140" s="91"/>
    </row>
    <row r="141" spans="1:8" ht="24" x14ac:dyDescent="0.25">
      <c r="A141" s="61"/>
      <c r="B141" s="22" t="s">
        <v>1174</v>
      </c>
      <c r="C141" s="112" t="s">
        <v>608</v>
      </c>
      <c r="D141" s="151" t="s">
        <v>292</v>
      </c>
      <c r="E141" s="131">
        <v>10</v>
      </c>
      <c r="F141" s="158">
        <v>0</v>
      </c>
      <c r="G141" s="90">
        <f t="shared" si="15"/>
        <v>0</v>
      </c>
      <c r="H141" s="91"/>
    </row>
    <row r="142" spans="1:8" ht="36" x14ac:dyDescent="0.25">
      <c r="A142" s="61"/>
      <c r="B142" s="22" t="s">
        <v>1175</v>
      </c>
      <c r="C142" s="112" t="s">
        <v>609</v>
      </c>
      <c r="D142" s="151" t="s">
        <v>292</v>
      </c>
      <c r="E142" s="131">
        <v>110</v>
      </c>
      <c r="F142" s="158">
        <v>0</v>
      </c>
      <c r="G142" s="90">
        <f t="shared" si="15"/>
        <v>0</v>
      </c>
      <c r="H142" s="91"/>
    </row>
    <row r="143" spans="1:8" ht="24" x14ac:dyDescent="0.25">
      <c r="A143" s="62"/>
      <c r="B143" s="27">
        <v>11.17</v>
      </c>
      <c r="C143" s="114" t="s">
        <v>790</v>
      </c>
      <c r="D143" s="114"/>
      <c r="E143" s="125"/>
      <c r="F143" s="14"/>
      <c r="G143" s="88"/>
      <c r="H143" s="89"/>
    </row>
    <row r="144" spans="1:8" x14ac:dyDescent="0.25">
      <c r="A144" s="65"/>
      <c r="B144" s="29"/>
      <c r="C144" s="146" t="s">
        <v>791</v>
      </c>
      <c r="D144" s="146"/>
      <c r="E144" s="133"/>
      <c r="F144" s="26"/>
      <c r="G144" s="98"/>
      <c r="H144" s="99">
        <f>SUM(G145:G155)</f>
        <v>0</v>
      </c>
    </row>
    <row r="145" spans="1:8" x14ac:dyDescent="0.25">
      <c r="A145" s="61"/>
      <c r="B145" s="22" t="s">
        <v>1176</v>
      </c>
      <c r="C145" s="112" t="s">
        <v>930</v>
      </c>
      <c r="D145" s="151" t="s">
        <v>291</v>
      </c>
      <c r="E145" s="131">
        <v>7</v>
      </c>
      <c r="F145" s="158">
        <v>0</v>
      </c>
      <c r="G145" s="90">
        <f t="shared" ref="G145:G155" si="16">ROUND(E145*F145,0)</f>
        <v>0</v>
      </c>
      <c r="H145" s="91"/>
    </row>
    <row r="146" spans="1:8" x14ac:dyDescent="0.25">
      <c r="A146" s="61"/>
      <c r="B146" s="22" t="s">
        <v>1177</v>
      </c>
      <c r="C146" s="112" t="s">
        <v>931</v>
      </c>
      <c r="D146" s="151" t="s">
        <v>291</v>
      </c>
      <c r="E146" s="131">
        <v>230</v>
      </c>
      <c r="F146" s="158">
        <v>0</v>
      </c>
      <c r="G146" s="90">
        <f t="shared" si="16"/>
        <v>0</v>
      </c>
      <c r="H146" s="91"/>
    </row>
    <row r="147" spans="1:8" ht="24" x14ac:dyDescent="0.25">
      <c r="A147" s="61"/>
      <c r="B147" s="22" t="s">
        <v>1178</v>
      </c>
      <c r="C147" s="112" t="s">
        <v>932</v>
      </c>
      <c r="D147" s="151" t="s">
        <v>292</v>
      </c>
      <c r="E147" s="131">
        <v>240</v>
      </c>
      <c r="F147" s="158">
        <v>0</v>
      </c>
      <c r="G147" s="90">
        <f t="shared" si="16"/>
        <v>0</v>
      </c>
      <c r="H147" s="91"/>
    </row>
    <row r="148" spans="1:8" ht="36" x14ac:dyDescent="0.25">
      <c r="A148" s="61"/>
      <c r="B148" s="22" t="s">
        <v>1179</v>
      </c>
      <c r="C148" s="112" t="s">
        <v>609</v>
      </c>
      <c r="D148" s="151" t="s">
        <v>292</v>
      </c>
      <c r="E148" s="131">
        <v>110</v>
      </c>
      <c r="F148" s="158">
        <v>0</v>
      </c>
      <c r="G148" s="90">
        <f t="shared" si="16"/>
        <v>0</v>
      </c>
      <c r="H148" s="91"/>
    </row>
    <row r="149" spans="1:8" ht="144" x14ac:dyDescent="0.25">
      <c r="A149" s="61"/>
      <c r="B149" s="22" t="s">
        <v>1180</v>
      </c>
      <c r="C149" s="112" t="s">
        <v>601</v>
      </c>
      <c r="D149" s="151" t="s">
        <v>291</v>
      </c>
      <c r="E149" s="131">
        <v>6</v>
      </c>
      <c r="F149" s="158">
        <v>0</v>
      </c>
      <c r="G149" s="90">
        <f t="shared" si="16"/>
        <v>0</v>
      </c>
      <c r="H149" s="91"/>
    </row>
    <row r="150" spans="1:8" ht="96" x14ac:dyDescent="0.25">
      <c r="A150" s="61"/>
      <c r="B150" s="22" t="s">
        <v>1181</v>
      </c>
      <c r="C150" s="112" t="s">
        <v>1253</v>
      </c>
      <c r="D150" s="151" t="s">
        <v>291</v>
      </c>
      <c r="E150" s="131">
        <v>6</v>
      </c>
      <c r="F150" s="158">
        <v>0</v>
      </c>
      <c r="G150" s="90">
        <f t="shared" si="16"/>
        <v>0</v>
      </c>
      <c r="H150" s="91"/>
    </row>
    <row r="151" spans="1:8" ht="72" x14ac:dyDescent="0.25">
      <c r="A151" s="61"/>
      <c r="B151" s="22" t="s">
        <v>1182</v>
      </c>
      <c r="C151" s="112" t="s">
        <v>604</v>
      </c>
      <c r="D151" s="151" t="s">
        <v>291</v>
      </c>
      <c r="E151" s="131">
        <v>4</v>
      </c>
      <c r="F151" s="158">
        <v>0</v>
      </c>
      <c r="G151" s="90">
        <f t="shared" si="16"/>
        <v>0</v>
      </c>
      <c r="H151" s="91"/>
    </row>
    <row r="152" spans="1:8" ht="72" x14ac:dyDescent="0.25">
      <c r="A152" s="61"/>
      <c r="B152" s="22" t="s">
        <v>1183</v>
      </c>
      <c r="C152" s="112" t="s">
        <v>605</v>
      </c>
      <c r="D152" s="151" t="s">
        <v>291</v>
      </c>
      <c r="E152" s="131">
        <v>1</v>
      </c>
      <c r="F152" s="158">
        <v>0</v>
      </c>
      <c r="G152" s="90">
        <f t="shared" si="16"/>
        <v>0</v>
      </c>
      <c r="H152" s="91"/>
    </row>
    <row r="153" spans="1:8" ht="72" x14ac:dyDescent="0.25">
      <c r="A153" s="61"/>
      <c r="B153" s="22" t="s">
        <v>1184</v>
      </c>
      <c r="C153" s="112" t="s">
        <v>606</v>
      </c>
      <c r="D153" s="151" t="s">
        <v>291</v>
      </c>
      <c r="E153" s="131">
        <v>8</v>
      </c>
      <c r="F153" s="158">
        <v>0</v>
      </c>
      <c r="G153" s="90">
        <f t="shared" si="16"/>
        <v>0</v>
      </c>
      <c r="H153" s="91"/>
    </row>
    <row r="154" spans="1:8" ht="48" x14ac:dyDescent="0.25">
      <c r="A154" s="61"/>
      <c r="B154" s="22" t="s">
        <v>1185</v>
      </c>
      <c r="C154" s="112" t="s">
        <v>607</v>
      </c>
      <c r="D154" s="151" t="s">
        <v>291</v>
      </c>
      <c r="E154" s="131">
        <v>10</v>
      </c>
      <c r="F154" s="158">
        <v>0</v>
      </c>
      <c r="G154" s="90">
        <f t="shared" si="16"/>
        <v>0</v>
      </c>
      <c r="H154" s="91"/>
    </row>
    <row r="155" spans="1:8" ht="24" x14ac:dyDescent="0.25">
      <c r="A155" s="61"/>
      <c r="B155" s="22" t="s">
        <v>1186</v>
      </c>
      <c r="C155" s="112" t="s">
        <v>608</v>
      </c>
      <c r="D155" s="151" t="s">
        <v>292</v>
      </c>
      <c r="E155" s="131">
        <v>10</v>
      </c>
      <c r="F155" s="158">
        <v>0</v>
      </c>
      <c r="G155" s="90">
        <f t="shared" si="16"/>
        <v>0</v>
      </c>
      <c r="H155" s="91"/>
    </row>
    <row r="156" spans="1:8" x14ac:dyDescent="0.25">
      <c r="A156" s="62"/>
      <c r="B156" s="27">
        <v>11.18</v>
      </c>
      <c r="C156" s="114" t="s">
        <v>190</v>
      </c>
      <c r="D156" s="114"/>
      <c r="E156" s="125"/>
      <c r="F156" s="14"/>
      <c r="G156" s="88"/>
      <c r="H156" s="89"/>
    </row>
    <row r="157" spans="1:8" ht="89.25" customHeight="1" x14ac:dyDescent="0.25">
      <c r="A157" s="65"/>
      <c r="B157" s="29"/>
      <c r="C157" s="146" t="s">
        <v>610</v>
      </c>
      <c r="D157" s="146"/>
      <c r="E157" s="133"/>
      <c r="F157" s="26"/>
      <c r="G157" s="98"/>
      <c r="H157" s="99"/>
    </row>
    <row r="158" spans="1:8" x14ac:dyDescent="0.25">
      <c r="A158" s="65"/>
      <c r="B158" s="29"/>
      <c r="C158" s="146" t="s">
        <v>191</v>
      </c>
      <c r="D158" s="152"/>
      <c r="E158" s="127"/>
      <c r="F158" s="26"/>
      <c r="G158" s="98"/>
      <c r="H158" s="89">
        <f>+G159+G160+G161+G162+G163+G164+G165+G166+G167+G168+G169</f>
        <v>0</v>
      </c>
    </row>
    <row r="159" spans="1:8" x14ac:dyDescent="0.25">
      <c r="A159" s="61"/>
      <c r="B159" s="22" t="s">
        <v>1187</v>
      </c>
      <c r="C159" s="112" t="s">
        <v>611</v>
      </c>
      <c r="D159" s="151" t="s">
        <v>291</v>
      </c>
      <c r="E159" s="130">
        <v>31</v>
      </c>
      <c r="F159" s="158">
        <v>0</v>
      </c>
      <c r="G159" s="90">
        <f t="shared" ref="G159:G169" si="17">ROUND(E159*F159,0)</f>
        <v>0</v>
      </c>
      <c r="H159" s="91"/>
    </row>
    <row r="160" spans="1:8" x14ac:dyDescent="0.25">
      <c r="A160" s="61"/>
      <c r="B160" s="22" t="s">
        <v>1188</v>
      </c>
      <c r="C160" s="112" t="s">
        <v>612</v>
      </c>
      <c r="D160" s="151" t="s">
        <v>291</v>
      </c>
      <c r="E160" s="130">
        <v>17</v>
      </c>
      <c r="F160" s="158">
        <v>0</v>
      </c>
      <c r="G160" s="90">
        <f t="shared" si="17"/>
        <v>0</v>
      </c>
      <c r="H160" s="91"/>
    </row>
    <row r="161" spans="1:8" x14ac:dyDescent="0.25">
      <c r="A161" s="61"/>
      <c r="B161" s="22" t="s">
        <v>1189</v>
      </c>
      <c r="C161" s="112" t="s">
        <v>613</v>
      </c>
      <c r="D161" s="151" t="s">
        <v>291</v>
      </c>
      <c r="E161" s="130">
        <v>3</v>
      </c>
      <c r="F161" s="158">
        <v>0</v>
      </c>
      <c r="G161" s="90">
        <f t="shared" si="17"/>
        <v>0</v>
      </c>
      <c r="H161" s="91"/>
    </row>
    <row r="162" spans="1:8" ht="24" x14ac:dyDescent="0.25">
      <c r="A162" s="61"/>
      <c r="B162" s="22" t="s">
        <v>1190</v>
      </c>
      <c r="C162" s="112" t="s">
        <v>614</v>
      </c>
      <c r="D162" s="151" t="s">
        <v>291</v>
      </c>
      <c r="E162" s="130">
        <v>16</v>
      </c>
      <c r="F162" s="158">
        <v>0</v>
      </c>
      <c r="G162" s="90">
        <f t="shared" si="17"/>
        <v>0</v>
      </c>
      <c r="H162" s="91"/>
    </row>
    <row r="163" spans="1:8" ht="24" x14ac:dyDescent="0.25">
      <c r="A163" s="61"/>
      <c r="B163" s="22" t="s">
        <v>1191</v>
      </c>
      <c r="C163" s="112" t="s">
        <v>615</v>
      </c>
      <c r="D163" s="151" t="s">
        <v>291</v>
      </c>
      <c r="E163" s="130">
        <v>15</v>
      </c>
      <c r="F163" s="158">
        <v>0</v>
      </c>
      <c r="G163" s="90">
        <f t="shared" si="17"/>
        <v>0</v>
      </c>
      <c r="H163" s="91"/>
    </row>
    <row r="164" spans="1:8" ht="24" x14ac:dyDescent="0.25">
      <c r="A164" s="61"/>
      <c r="B164" s="22" t="s">
        <v>1192</v>
      </c>
      <c r="C164" s="112" t="s">
        <v>616</v>
      </c>
      <c r="D164" s="151" t="s">
        <v>291</v>
      </c>
      <c r="E164" s="130">
        <v>1</v>
      </c>
      <c r="F164" s="158">
        <v>0</v>
      </c>
      <c r="G164" s="90">
        <f t="shared" si="17"/>
        <v>0</v>
      </c>
      <c r="H164" s="91"/>
    </row>
    <row r="165" spans="1:8" ht="24" x14ac:dyDescent="0.25">
      <c r="A165" s="61"/>
      <c r="B165" s="22" t="s">
        <v>1193</v>
      </c>
      <c r="C165" s="112" t="s">
        <v>617</v>
      </c>
      <c r="D165" s="151" t="s">
        <v>291</v>
      </c>
      <c r="E165" s="130">
        <v>3</v>
      </c>
      <c r="F165" s="158">
        <v>0</v>
      </c>
      <c r="G165" s="90">
        <f t="shared" si="17"/>
        <v>0</v>
      </c>
      <c r="H165" s="91"/>
    </row>
    <row r="166" spans="1:8" x14ac:dyDescent="0.25">
      <c r="A166" s="61"/>
      <c r="B166" s="22" t="s">
        <v>1194</v>
      </c>
      <c r="C166" s="112" t="s">
        <v>618</v>
      </c>
      <c r="D166" s="151" t="s">
        <v>291</v>
      </c>
      <c r="E166" s="130">
        <v>31</v>
      </c>
      <c r="F166" s="158">
        <v>0</v>
      </c>
      <c r="G166" s="90">
        <f t="shared" si="17"/>
        <v>0</v>
      </c>
      <c r="H166" s="91"/>
    </row>
    <row r="167" spans="1:8" x14ac:dyDescent="0.25">
      <c r="A167" s="61"/>
      <c r="B167" s="22" t="s">
        <v>1195</v>
      </c>
      <c r="C167" s="112" t="s">
        <v>619</v>
      </c>
      <c r="D167" s="151" t="s">
        <v>291</v>
      </c>
      <c r="E167" s="130">
        <v>17</v>
      </c>
      <c r="F167" s="158">
        <v>0</v>
      </c>
      <c r="G167" s="90">
        <f t="shared" si="17"/>
        <v>0</v>
      </c>
      <c r="H167" s="91"/>
    </row>
    <row r="168" spans="1:8" x14ac:dyDescent="0.25">
      <c r="A168" s="61"/>
      <c r="B168" s="22" t="s">
        <v>1196</v>
      </c>
      <c r="C168" s="112" t="s">
        <v>620</v>
      </c>
      <c r="D168" s="151" t="s">
        <v>291</v>
      </c>
      <c r="E168" s="130">
        <v>3</v>
      </c>
      <c r="F168" s="158">
        <v>0</v>
      </c>
      <c r="G168" s="90">
        <f t="shared" si="17"/>
        <v>0</v>
      </c>
      <c r="H168" s="91"/>
    </row>
    <row r="169" spans="1:8" x14ac:dyDescent="0.25">
      <c r="A169" s="61"/>
      <c r="B169" s="22" t="s">
        <v>1197</v>
      </c>
      <c r="C169" s="112" t="s">
        <v>621</v>
      </c>
      <c r="D169" s="151" t="s">
        <v>291</v>
      </c>
      <c r="E169" s="130">
        <v>15</v>
      </c>
      <c r="F169" s="158">
        <v>0</v>
      </c>
      <c r="G169" s="90">
        <f t="shared" si="17"/>
        <v>0</v>
      </c>
      <c r="H169" s="91"/>
    </row>
    <row r="170" spans="1:8" x14ac:dyDescent="0.25">
      <c r="A170" s="65"/>
      <c r="B170" s="29"/>
      <c r="C170" s="146" t="s">
        <v>192</v>
      </c>
      <c r="D170" s="152"/>
      <c r="E170" s="127"/>
      <c r="F170" s="26"/>
      <c r="G170" s="98"/>
      <c r="H170" s="99"/>
    </row>
    <row r="171" spans="1:8" x14ac:dyDescent="0.25">
      <c r="A171" s="65"/>
      <c r="B171" s="27">
        <v>11.19</v>
      </c>
      <c r="C171" s="146" t="s">
        <v>193</v>
      </c>
      <c r="D171" s="152"/>
      <c r="E171" s="127"/>
      <c r="F171" s="26"/>
      <c r="G171" s="98"/>
      <c r="H171" s="99">
        <f>+G172+G173+G174</f>
        <v>0</v>
      </c>
    </row>
    <row r="172" spans="1:8" ht="24" x14ac:dyDescent="0.25">
      <c r="A172" s="61"/>
      <c r="B172" s="22" t="s">
        <v>1198</v>
      </c>
      <c r="C172" s="112" t="s">
        <v>622</v>
      </c>
      <c r="D172" s="151" t="s">
        <v>291</v>
      </c>
      <c r="E172" s="130">
        <v>2</v>
      </c>
      <c r="F172" s="158">
        <v>0</v>
      </c>
      <c r="G172" s="90">
        <f t="shared" ref="G172:G174" si="18">ROUND(E172*F172,0)</f>
        <v>0</v>
      </c>
      <c r="H172" s="91"/>
    </row>
    <row r="173" spans="1:8" x14ac:dyDescent="0.25">
      <c r="A173" s="61"/>
      <c r="B173" s="22" t="s">
        <v>1199</v>
      </c>
      <c r="C173" s="112" t="s">
        <v>623</v>
      </c>
      <c r="D173" s="151" t="s">
        <v>291</v>
      </c>
      <c r="E173" s="130">
        <v>1</v>
      </c>
      <c r="F173" s="158">
        <v>0</v>
      </c>
      <c r="G173" s="90">
        <f t="shared" si="18"/>
        <v>0</v>
      </c>
      <c r="H173" s="91"/>
    </row>
    <row r="174" spans="1:8" ht="24" x14ac:dyDescent="0.25">
      <c r="A174" s="61"/>
      <c r="B174" s="22" t="s">
        <v>1200</v>
      </c>
      <c r="C174" s="112" t="s">
        <v>624</v>
      </c>
      <c r="D174" s="151" t="s">
        <v>291</v>
      </c>
      <c r="E174" s="130">
        <v>4</v>
      </c>
      <c r="F174" s="158">
        <v>0</v>
      </c>
      <c r="G174" s="90">
        <f t="shared" si="18"/>
        <v>0</v>
      </c>
      <c r="H174" s="91"/>
    </row>
    <row r="175" spans="1:8" x14ac:dyDescent="0.25">
      <c r="A175" s="65"/>
      <c r="B175" s="27">
        <v>11.2</v>
      </c>
      <c r="C175" s="146" t="s">
        <v>625</v>
      </c>
      <c r="D175" s="152"/>
      <c r="E175" s="127"/>
      <c r="F175" s="26"/>
      <c r="G175" s="98"/>
      <c r="H175" s="99">
        <f>+G176+G177+G178</f>
        <v>0</v>
      </c>
    </row>
    <row r="176" spans="1:8" x14ac:dyDescent="0.25">
      <c r="A176" s="61"/>
      <c r="B176" s="22" t="s">
        <v>1201</v>
      </c>
      <c r="C176" s="112" t="s">
        <v>626</v>
      </c>
      <c r="D176" s="151" t="s">
        <v>291</v>
      </c>
      <c r="E176" s="130">
        <v>1</v>
      </c>
      <c r="F176" s="158">
        <v>0</v>
      </c>
      <c r="G176" s="90">
        <f t="shared" ref="G176:G178" si="19">ROUND(E176*F176,0)</f>
        <v>0</v>
      </c>
      <c r="H176" s="91"/>
    </row>
    <row r="177" spans="1:8" x14ac:dyDescent="0.25">
      <c r="A177" s="61"/>
      <c r="B177" s="22" t="s">
        <v>1202</v>
      </c>
      <c r="C177" s="112" t="s">
        <v>627</v>
      </c>
      <c r="D177" s="151" t="s">
        <v>291</v>
      </c>
      <c r="E177" s="130">
        <v>49</v>
      </c>
      <c r="F177" s="158">
        <v>0</v>
      </c>
      <c r="G177" s="90">
        <f t="shared" si="19"/>
        <v>0</v>
      </c>
      <c r="H177" s="91"/>
    </row>
    <row r="178" spans="1:8" x14ac:dyDescent="0.25">
      <c r="A178" s="61"/>
      <c r="B178" s="22" t="s">
        <v>1203</v>
      </c>
      <c r="C178" s="112" t="s">
        <v>628</v>
      </c>
      <c r="D178" s="151" t="s">
        <v>291</v>
      </c>
      <c r="E178" s="130">
        <v>49</v>
      </c>
      <c r="F178" s="158">
        <v>0</v>
      </c>
      <c r="G178" s="90">
        <f t="shared" si="19"/>
        <v>0</v>
      </c>
      <c r="H178" s="91"/>
    </row>
    <row r="179" spans="1:8" ht="15" customHeight="1" x14ac:dyDescent="0.25">
      <c r="A179" s="65"/>
      <c r="B179" s="27">
        <v>11.21</v>
      </c>
      <c r="C179" s="146" t="s">
        <v>194</v>
      </c>
      <c r="D179" s="152"/>
      <c r="E179" s="127"/>
      <c r="F179" s="26"/>
      <c r="G179" s="98"/>
      <c r="H179" s="99">
        <f>+G180+G181+G182+G183+G184+G185+G186</f>
        <v>0</v>
      </c>
    </row>
    <row r="180" spans="1:8" ht="15" customHeight="1" x14ac:dyDescent="0.25">
      <c r="A180" s="61"/>
      <c r="B180" s="22" t="s">
        <v>1204</v>
      </c>
      <c r="C180" s="112" t="s">
        <v>626</v>
      </c>
      <c r="D180" s="151" t="s">
        <v>291</v>
      </c>
      <c r="E180" s="130">
        <v>1</v>
      </c>
      <c r="F180" s="158">
        <v>0</v>
      </c>
      <c r="G180" s="90">
        <f t="shared" ref="G180:G186" si="20">ROUND(E180*F180,0)</f>
        <v>0</v>
      </c>
      <c r="H180" s="91"/>
    </row>
    <row r="181" spans="1:8" ht="15" customHeight="1" x14ac:dyDescent="0.25">
      <c r="A181" s="61"/>
      <c r="B181" s="22" t="s">
        <v>1205</v>
      </c>
      <c r="C181" s="112" t="s">
        <v>627</v>
      </c>
      <c r="D181" s="151" t="s">
        <v>291</v>
      </c>
      <c r="E181" s="130">
        <v>17</v>
      </c>
      <c r="F181" s="158">
        <v>0</v>
      </c>
      <c r="G181" s="90">
        <f t="shared" si="20"/>
        <v>0</v>
      </c>
      <c r="H181" s="91"/>
    </row>
    <row r="182" spans="1:8" ht="15" customHeight="1" x14ac:dyDescent="0.25">
      <c r="A182" s="61"/>
      <c r="B182" s="22" t="s">
        <v>1206</v>
      </c>
      <c r="C182" s="112" t="s">
        <v>629</v>
      </c>
      <c r="D182" s="151" t="s">
        <v>291</v>
      </c>
      <c r="E182" s="130">
        <v>17</v>
      </c>
      <c r="F182" s="158">
        <v>0</v>
      </c>
      <c r="G182" s="90">
        <f t="shared" si="20"/>
        <v>0</v>
      </c>
      <c r="H182" s="91"/>
    </row>
    <row r="183" spans="1:8" ht="15" customHeight="1" x14ac:dyDescent="0.25">
      <c r="A183" s="61"/>
      <c r="B183" s="22" t="s">
        <v>1207</v>
      </c>
      <c r="C183" s="112" t="s">
        <v>630</v>
      </c>
      <c r="D183" s="151" t="s">
        <v>292</v>
      </c>
      <c r="E183" s="136">
        <v>1300</v>
      </c>
      <c r="F183" s="158">
        <v>0</v>
      </c>
      <c r="G183" s="90">
        <f t="shared" si="20"/>
        <v>0</v>
      </c>
      <c r="H183" s="91"/>
    </row>
    <row r="184" spans="1:8" ht="15" customHeight="1" x14ac:dyDescent="0.25">
      <c r="A184" s="61"/>
      <c r="B184" s="22" t="s">
        <v>1208</v>
      </c>
      <c r="C184" s="112" t="s">
        <v>631</v>
      </c>
      <c r="D184" s="151" t="s">
        <v>291</v>
      </c>
      <c r="E184" s="132">
        <v>1</v>
      </c>
      <c r="F184" s="158">
        <v>0</v>
      </c>
      <c r="G184" s="90">
        <f t="shared" si="20"/>
        <v>0</v>
      </c>
      <c r="H184" s="91"/>
    </row>
    <row r="185" spans="1:8" ht="15" customHeight="1" x14ac:dyDescent="0.25">
      <c r="A185" s="61"/>
      <c r="B185" s="22" t="s">
        <v>1209</v>
      </c>
      <c r="C185" s="112" t="s">
        <v>632</v>
      </c>
      <c r="D185" s="151" t="s">
        <v>291</v>
      </c>
      <c r="E185" s="137">
        <v>66</v>
      </c>
      <c r="F185" s="158">
        <v>0</v>
      </c>
      <c r="G185" s="90">
        <f t="shared" si="20"/>
        <v>0</v>
      </c>
      <c r="H185" s="91"/>
    </row>
    <row r="186" spans="1:8" ht="24" x14ac:dyDescent="0.25">
      <c r="A186" s="61"/>
      <c r="B186" s="22" t="s">
        <v>1210</v>
      </c>
      <c r="C186" s="112" t="s">
        <v>633</v>
      </c>
      <c r="D186" s="151" t="s">
        <v>291</v>
      </c>
      <c r="E186" s="137">
        <v>2</v>
      </c>
      <c r="F186" s="158">
        <v>0</v>
      </c>
      <c r="G186" s="90">
        <f t="shared" si="20"/>
        <v>0</v>
      </c>
      <c r="H186" s="91"/>
    </row>
    <row r="187" spans="1:8" x14ac:dyDescent="0.25">
      <c r="A187" s="62"/>
      <c r="B187" s="27">
        <v>11.22</v>
      </c>
      <c r="C187" s="114" t="s">
        <v>788</v>
      </c>
      <c r="D187" s="114"/>
      <c r="E187" s="125"/>
      <c r="F187" s="14"/>
      <c r="G187" s="88"/>
      <c r="H187" s="89">
        <f>SUM(G188:G194)</f>
        <v>0</v>
      </c>
    </row>
    <row r="188" spans="1:8" ht="36" x14ac:dyDescent="0.25">
      <c r="A188" s="61"/>
      <c r="B188" s="22" t="s">
        <v>1211</v>
      </c>
      <c r="C188" s="112" t="s">
        <v>634</v>
      </c>
      <c r="D188" s="151" t="s">
        <v>291</v>
      </c>
      <c r="E188" s="138">
        <v>12</v>
      </c>
      <c r="F188" s="158">
        <v>0</v>
      </c>
      <c r="G188" s="90">
        <f t="shared" ref="G188:G194" si="21">ROUND(E188*F188,0)</f>
        <v>0</v>
      </c>
      <c r="H188" s="91"/>
    </row>
    <row r="189" spans="1:8" ht="24" x14ac:dyDescent="0.25">
      <c r="A189" s="61"/>
      <c r="B189" s="22" t="s">
        <v>1212</v>
      </c>
      <c r="C189" s="112" t="s">
        <v>635</v>
      </c>
      <c r="D189" s="151" t="s">
        <v>291</v>
      </c>
      <c r="E189" s="138">
        <v>2</v>
      </c>
      <c r="F189" s="158">
        <v>0</v>
      </c>
      <c r="G189" s="90">
        <f t="shared" si="21"/>
        <v>0</v>
      </c>
      <c r="H189" s="91"/>
    </row>
    <row r="190" spans="1:8" ht="36" x14ac:dyDescent="0.25">
      <c r="A190" s="61"/>
      <c r="B190" s="22" t="s">
        <v>1213</v>
      </c>
      <c r="C190" s="112" t="s">
        <v>636</v>
      </c>
      <c r="D190" s="151" t="s">
        <v>291</v>
      </c>
      <c r="E190" s="138">
        <v>1</v>
      </c>
      <c r="F190" s="158">
        <v>0</v>
      </c>
      <c r="G190" s="90">
        <f t="shared" si="21"/>
        <v>0</v>
      </c>
      <c r="H190" s="91"/>
    </row>
    <row r="191" spans="1:8" ht="24" x14ac:dyDescent="0.25">
      <c r="A191" s="61"/>
      <c r="B191" s="22" t="s">
        <v>1214</v>
      </c>
      <c r="C191" s="112" t="s">
        <v>637</v>
      </c>
      <c r="D191" s="151" t="s">
        <v>291</v>
      </c>
      <c r="E191" s="138">
        <v>1</v>
      </c>
      <c r="F191" s="158">
        <v>0</v>
      </c>
      <c r="G191" s="90">
        <f t="shared" si="21"/>
        <v>0</v>
      </c>
      <c r="H191" s="91"/>
    </row>
    <row r="192" spans="1:8" ht="24" x14ac:dyDescent="0.25">
      <c r="A192" s="61"/>
      <c r="B192" s="22" t="s">
        <v>1215</v>
      </c>
      <c r="C192" s="112" t="s">
        <v>638</v>
      </c>
      <c r="D192" s="151" t="s">
        <v>291</v>
      </c>
      <c r="E192" s="138">
        <v>1</v>
      </c>
      <c r="F192" s="158">
        <v>0</v>
      </c>
      <c r="G192" s="90">
        <f t="shared" si="21"/>
        <v>0</v>
      </c>
      <c r="H192" s="91"/>
    </row>
    <row r="193" spans="1:8" ht="24" x14ac:dyDescent="0.25">
      <c r="A193" s="61"/>
      <c r="B193" s="22" t="s">
        <v>1216</v>
      </c>
      <c r="C193" s="112" t="s">
        <v>639</v>
      </c>
      <c r="D193" s="151" t="s">
        <v>291</v>
      </c>
      <c r="E193" s="138">
        <v>1</v>
      </c>
      <c r="F193" s="158">
        <v>0</v>
      </c>
      <c r="G193" s="90">
        <f t="shared" si="21"/>
        <v>0</v>
      </c>
      <c r="H193" s="91"/>
    </row>
    <row r="194" spans="1:8" ht="48" x14ac:dyDescent="0.25">
      <c r="A194" s="61"/>
      <c r="B194" s="22" t="s">
        <v>1217</v>
      </c>
      <c r="C194" s="112" t="s">
        <v>640</v>
      </c>
      <c r="D194" s="151" t="s">
        <v>291</v>
      </c>
      <c r="E194" s="138">
        <v>1</v>
      </c>
      <c r="F194" s="158">
        <v>0</v>
      </c>
      <c r="G194" s="90">
        <f t="shared" si="21"/>
        <v>0</v>
      </c>
      <c r="H194" s="91"/>
    </row>
    <row r="195" spans="1:8" x14ac:dyDescent="0.25">
      <c r="A195" s="62"/>
      <c r="B195" s="27">
        <v>11.23</v>
      </c>
      <c r="C195" s="114" t="s">
        <v>195</v>
      </c>
      <c r="D195" s="114"/>
      <c r="E195" s="125"/>
      <c r="F195" s="14"/>
      <c r="G195" s="88"/>
      <c r="H195" s="89">
        <f>SUM(G196:G203)</f>
        <v>0</v>
      </c>
    </row>
    <row r="196" spans="1:8" ht="24" x14ac:dyDescent="0.25">
      <c r="A196" s="61"/>
      <c r="B196" s="22" t="s">
        <v>1218</v>
      </c>
      <c r="C196" s="112" t="s">
        <v>641</v>
      </c>
      <c r="D196" s="151" t="s">
        <v>291</v>
      </c>
      <c r="E196" s="138">
        <v>33</v>
      </c>
      <c r="F196" s="158">
        <v>0</v>
      </c>
      <c r="G196" s="90">
        <f t="shared" ref="G196:G203" si="22">ROUND(E196*F196,0)</f>
        <v>0</v>
      </c>
      <c r="H196" s="91"/>
    </row>
    <row r="197" spans="1:8" ht="24" x14ac:dyDescent="0.25">
      <c r="A197" s="61"/>
      <c r="B197" s="22" t="s">
        <v>1219</v>
      </c>
      <c r="C197" s="112" t="s">
        <v>642</v>
      </c>
      <c r="D197" s="151" t="s">
        <v>291</v>
      </c>
      <c r="E197" s="138">
        <v>1</v>
      </c>
      <c r="F197" s="158">
        <v>0</v>
      </c>
      <c r="G197" s="90">
        <f t="shared" si="22"/>
        <v>0</v>
      </c>
      <c r="H197" s="91"/>
    </row>
    <row r="198" spans="1:8" ht="24" x14ac:dyDescent="0.25">
      <c r="A198" s="61"/>
      <c r="B198" s="22" t="s">
        <v>1220</v>
      </c>
      <c r="C198" s="112" t="s">
        <v>643</v>
      </c>
      <c r="D198" s="151" t="s">
        <v>291</v>
      </c>
      <c r="E198" s="138">
        <v>2</v>
      </c>
      <c r="F198" s="158">
        <v>0</v>
      </c>
      <c r="G198" s="90">
        <f t="shared" si="22"/>
        <v>0</v>
      </c>
      <c r="H198" s="91"/>
    </row>
    <row r="199" spans="1:8" ht="36" x14ac:dyDescent="0.25">
      <c r="A199" s="61"/>
      <c r="B199" s="22" t="s">
        <v>1221</v>
      </c>
      <c r="C199" s="112" t="s">
        <v>644</v>
      </c>
      <c r="D199" s="151" t="s">
        <v>291</v>
      </c>
      <c r="E199" s="138">
        <v>2</v>
      </c>
      <c r="F199" s="158">
        <v>0</v>
      </c>
      <c r="G199" s="90">
        <f t="shared" si="22"/>
        <v>0</v>
      </c>
      <c r="H199" s="91"/>
    </row>
    <row r="200" spans="1:8" ht="24" x14ac:dyDescent="0.25">
      <c r="A200" s="61"/>
      <c r="B200" s="22" t="s">
        <v>1222</v>
      </c>
      <c r="C200" s="112" t="s">
        <v>645</v>
      </c>
      <c r="D200" s="151" t="s">
        <v>291</v>
      </c>
      <c r="E200" s="138">
        <v>3</v>
      </c>
      <c r="F200" s="158">
        <v>0</v>
      </c>
      <c r="G200" s="90">
        <f t="shared" si="22"/>
        <v>0</v>
      </c>
      <c r="H200" s="91"/>
    </row>
    <row r="201" spans="1:8" ht="24" x14ac:dyDescent="0.25">
      <c r="A201" s="61"/>
      <c r="B201" s="22" t="s">
        <v>1223</v>
      </c>
      <c r="C201" s="112" t="s">
        <v>646</v>
      </c>
      <c r="D201" s="151" t="s">
        <v>291</v>
      </c>
      <c r="E201" s="138">
        <v>1</v>
      </c>
      <c r="F201" s="158">
        <v>0</v>
      </c>
      <c r="G201" s="90">
        <f t="shared" si="22"/>
        <v>0</v>
      </c>
      <c r="H201" s="91"/>
    </row>
    <row r="202" spans="1:8" ht="24" x14ac:dyDescent="0.25">
      <c r="A202" s="61"/>
      <c r="B202" s="22" t="s">
        <v>1224</v>
      </c>
      <c r="C202" s="112" t="s">
        <v>647</v>
      </c>
      <c r="D202" s="151" t="s">
        <v>291</v>
      </c>
      <c r="E202" s="138">
        <v>1</v>
      </c>
      <c r="F202" s="158">
        <v>0</v>
      </c>
      <c r="G202" s="90">
        <f t="shared" si="22"/>
        <v>0</v>
      </c>
      <c r="H202" s="91"/>
    </row>
    <row r="203" spans="1:8" ht="24" x14ac:dyDescent="0.25">
      <c r="A203" s="61"/>
      <c r="B203" s="22" t="s">
        <v>1225</v>
      </c>
      <c r="C203" s="112" t="s">
        <v>648</v>
      </c>
      <c r="D203" s="151" t="s">
        <v>291</v>
      </c>
      <c r="E203" s="138">
        <v>1</v>
      </c>
      <c r="F203" s="158">
        <v>0</v>
      </c>
      <c r="G203" s="90">
        <f t="shared" si="22"/>
        <v>0</v>
      </c>
      <c r="H203" s="91"/>
    </row>
    <row r="204" spans="1:8" x14ac:dyDescent="0.25">
      <c r="A204" s="62"/>
      <c r="B204" s="27">
        <v>11.24</v>
      </c>
      <c r="C204" s="114" t="s">
        <v>196</v>
      </c>
      <c r="D204" s="114"/>
      <c r="E204" s="125"/>
      <c r="F204" s="14"/>
      <c r="G204" s="88"/>
      <c r="H204" s="89">
        <f>+G205+G206+G207+G208+G209+G210+G211+G212+G213+G214+G215+G216+G217</f>
        <v>0</v>
      </c>
    </row>
    <row r="205" spans="1:8" ht="24" x14ac:dyDescent="0.25">
      <c r="A205" s="61"/>
      <c r="B205" s="22" t="s">
        <v>1226</v>
      </c>
      <c r="C205" s="112" t="s">
        <v>649</v>
      </c>
      <c r="D205" s="151" t="s">
        <v>291</v>
      </c>
      <c r="E205" s="138">
        <v>1</v>
      </c>
      <c r="F205" s="158">
        <v>0</v>
      </c>
      <c r="G205" s="90">
        <f t="shared" ref="G205:G233" si="23">ROUND(E205*F205,0)</f>
        <v>0</v>
      </c>
      <c r="H205" s="91"/>
    </row>
    <row r="206" spans="1:8" ht="24" x14ac:dyDescent="0.25">
      <c r="A206" s="61"/>
      <c r="B206" s="22" t="s">
        <v>1227</v>
      </c>
      <c r="C206" s="112" t="s">
        <v>650</v>
      </c>
      <c r="D206" s="151" t="s">
        <v>291</v>
      </c>
      <c r="E206" s="138">
        <v>1</v>
      </c>
      <c r="F206" s="158">
        <v>0</v>
      </c>
      <c r="G206" s="90">
        <f t="shared" si="23"/>
        <v>0</v>
      </c>
      <c r="H206" s="91"/>
    </row>
    <row r="207" spans="1:8" ht="24" x14ac:dyDescent="0.25">
      <c r="A207" s="61"/>
      <c r="B207" s="22" t="s">
        <v>1228</v>
      </c>
      <c r="C207" s="112" t="s">
        <v>651</v>
      </c>
      <c r="D207" s="151" t="s">
        <v>291</v>
      </c>
      <c r="E207" s="138">
        <v>26</v>
      </c>
      <c r="F207" s="158">
        <v>0</v>
      </c>
      <c r="G207" s="90">
        <f t="shared" si="23"/>
        <v>0</v>
      </c>
      <c r="H207" s="91"/>
    </row>
    <row r="208" spans="1:8" ht="24" x14ac:dyDescent="0.25">
      <c r="A208" s="61"/>
      <c r="B208" s="22" t="s">
        <v>1229</v>
      </c>
      <c r="C208" s="112" t="s">
        <v>652</v>
      </c>
      <c r="D208" s="151" t="s">
        <v>291</v>
      </c>
      <c r="E208" s="138">
        <v>1</v>
      </c>
      <c r="F208" s="158">
        <v>0</v>
      </c>
      <c r="G208" s="90">
        <f t="shared" si="23"/>
        <v>0</v>
      </c>
      <c r="H208" s="91"/>
    </row>
    <row r="209" spans="1:8" x14ac:dyDescent="0.25">
      <c r="A209" s="61"/>
      <c r="B209" s="22" t="s">
        <v>1230</v>
      </c>
      <c r="C209" s="112" t="s">
        <v>653</v>
      </c>
      <c r="D209" s="151" t="s">
        <v>291</v>
      </c>
      <c r="E209" s="138">
        <v>1</v>
      </c>
      <c r="F209" s="158">
        <v>0</v>
      </c>
      <c r="G209" s="90">
        <f t="shared" si="23"/>
        <v>0</v>
      </c>
      <c r="H209" s="91"/>
    </row>
    <row r="210" spans="1:8" x14ac:dyDescent="0.25">
      <c r="A210" s="61"/>
      <c r="B210" s="22" t="s">
        <v>1231</v>
      </c>
      <c r="C210" s="112" t="s">
        <v>654</v>
      </c>
      <c r="D210" s="151" t="s">
        <v>291</v>
      </c>
      <c r="E210" s="138">
        <v>1</v>
      </c>
      <c r="F210" s="158">
        <v>0</v>
      </c>
      <c r="G210" s="90">
        <f t="shared" si="23"/>
        <v>0</v>
      </c>
      <c r="H210" s="91"/>
    </row>
    <row r="211" spans="1:8" x14ac:dyDescent="0.25">
      <c r="A211" s="61"/>
      <c r="B211" s="22" t="s">
        <v>1232</v>
      </c>
      <c r="C211" s="112" t="s">
        <v>655</v>
      </c>
      <c r="D211" s="151" t="s">
        <v>291</v>
      </c>
      <c r="E211" s="138">
        <v>1</v>
      </c>
      <c r="F211" s="158">
        <v>0</v>
      </c>
      <c r="G211" s="90">
        <f t="shared" si="23"/>
        <v>0</v>
      </c>
      <c r="H211" s="91"/>
    </row>
    <row r="212" spans="1:8" ht="24" x14ac:dyDescent="0.25">
      <c r="A212" s="61"/>
      <c r="B212" s="22" t="s">
        <v>1233</v>
      </c>
      <c r="C212" s="112" t="s">
        <v>656</v>
      </c>
      <c r="D212" s="151" t="s">
        <v>291</v>
      </c>
      <c r="E212" s="138">
        <v>1</v>
      </c>
      <c r="F212" s="158">
        <v>0</v>
      </c>
      <c r="G212" s="90">
        <f t="shared" si="23"/>
        <v>0</v>
      </c>
      <c r="H212" s="91"/>
    </row>
    <row r="213" spans="1:8" ht="24" x14ac:dyDescent="0.25">
      <c r="A213" s="61"/>
      <c r="B213" s="22" t="s">
        <v>1234</v>
      </c>
      <c r="C213" s="112" t="s">
        <v>657</v>
      </c>
      <c r="D213" s="151" t="s">
        <v>291</v>
      </c>
      <c r="E213" s="138">
        <v>1</v>
      </c>
      <c r="F213" s="158">
        <v>0</v>
      </c>
      <c r="G213" s="90">
        <f t="shared" si="23"/>
        <v>0</v>
      </c>
      <c r="H213" s="91"/>
    </row>
    <row r="214" spans="1:8" ht="24" x14ac:dyDescent="0.25">
      <c r="A214" s="61"/>
      <c r="B214" s="22" t="s">
        <v>1235</v>
      </c>
      <c r="C214" s="112" t="s">
        <v>658</v>
      </c>
      <c r="D214" s="151" t="s">
        <v>291</v>
      </c>
      <c r="E214" s="138">
        <v>19</v>
      </c>
      <c r="F214" s="158">
        <v>0</v>
      </c>
      <c r="G214" s="90">
        <f t="shared" si="23"/>
        <v>0</v>
      </c>
      <c r="H214" s="91"/>
    </row>
    <row r="215" spans="1:8" ht="24" x14ac:dyDescent="0.25">
      <c r="A215" s="61"/>
      <c r="B215" s="22" t="s">
        <v>1236</v>
      </c>
      <c r="C215" s="112" t="s">
        <v>659</v>
      </c>
      <c r="D215" s="151" t="s">
        <v>291</v>
      </c>
      <c r="E215" s="138">
        <v>20</v>
      </c>
      <c r="F215" s="158">
        <v>0</v>
      </c>
      <c r="G215" s="90">
        <f t="shared" si="23"/>
        <v>0</v>
      </c>
      <c r="H215" s="91"/>
    </row>
    <row r="216" spans="1:8" ht="24" x14ac:dyDescent="0.25">
      <c r="A216" s="61"/>
      <c r="B216" s="22" t="s">
        <v>1237</v>
      </c>
      <c r="C216" s="112" t="s">
        <v>660</v>
      </c>
      <c r="D216" s="151" t="s">
        <v>291</v>
      </c>
      <c r="E216" s="138">
        <v>1</v>
      </c>
      <c r="F216" s="158">
        <v>0</v>
      </c>
      <c r="G216" s="90">
        <f t="shared" si="23"/>
        <v>0</v>
      </c>
      <c r="H216" s="91"/>
    </row>
    <row r="217" spans="1:8" x14ac:dyDescent="0.25">
      <c r="A217" s="61"/>
      <c r="B217" s="22" t="s">
        <v>1238</v>
      </c>
      <c r="C217" s="112" t="s">
        <v>661</v>
      </c>
      <c r="D217" s="151" t="s">
        <v>291</v>
      </c>
      <c r="E217" s="138">
        <v>1</v>
      </c>
      <c r="F217" s="158">
        <v>0</v>
      </c>
      <c r="G217" s="90">
        <f t="shared" si="23"/>
        <v>0</v>
      </c>
      <c r="H217" s="91"/>
    </row>
    <row r="218" spans="1:8" x14ac:dyDescent="0.25">
      <c r="A218" s="62"/>
      <c r="B218" s="27">
        <v>11.25</v>
      </c>
      <c r="C218" s="114" t="s">
        <v>933</v>
      </c>
      <c r="D218" s="114"/>
      <c r="E218" s="125"/>
      <c r="F218" s="14"/>
      <c r="G218" s="88"/>
      <c r="H218" s="89">
        <f>SUM(G219:G224)</f>
        <v>0</v>
      </c>
    </row>
    <row r="219" spans="1:8" ht="24" x14ac:dyDescent="0.25">
      <c r="A219" s="61"/>
      <c r="B219" s="22" t="s">
        <v>1239</v>
      </c>
      <c r="C219" s="112" t="s">
        <v>934</v>
      </c>
      <c r="D219" s="151" t="s">
        <v>291</v>
      </c>
      <c r="E219" s="138">
        <v>10</v>
      </c>
      <c r="F219" s="158">
        <v>0</v>
      </c>
      <c r="G219" s="90">
        <f t="shared" ref="G219:G224" si="24">ROUND(E219*F219,0)</f>
        <v>0</v>
      </c>
      <c r="H219" s="91"/>
    </row>
    <row r="220" spans="1:8" ht="24" x14ac:dyDescent="0.25">
      <c r="A220" s="61"/>
      <c r="B220" s="22" t="s">
        <v>1240</v>
      </c>
      <c r="C220" s="112" t="s">
        <v>935</v>
      </c>
      <c r="D220" s="151" t="s">
        <v>291</v>
      </c>
      <c r="E220" s="138">
        <v>10</v>
      </c>
      <c r="F220" s="158">
        <v>0</v>
      </c>
      <c r="G220" s="90">
        <f t="shared" si="24"/>
        <v>0</v>
      </c>
      <c r="H220" s="91"/>
    </row>
    <row r="221" spans="1:8" ht="24" x14ac:dyDescent="0.25">
      <c r="A221" s="61"/>
      <c r="B221" s="22" t="s">
        <v>1241</v>
      </c>
      <c r="C221" s="112" t="s">
        <v>936</v>
      </c>
      <c r="D221" s="151" t="s">
        <v>292</v>
      </c>
      <c r="E221" s="138">
        <v>140</v>
      </c>
      <c r="F221" s="158">
        <v>0</v>
      </c>
      <c r="G221" s="90">
        <f t="shared" si="24"/>
        <v>0</v>
      </c>
      <c r="H221" s="91"/>
    </row>
    <row r="222" spans="1:8" ht="36" x14ac:dyDescent="0.25">
      <c r="A222" s="61"/>
      <c r="B222" s="22" t="s">
        <v>1242</v>
      </c>
      <c r="C222" s="112" t="s">
        <v>937</v>
      </c>
      <c r="D222" s="151" t="s">
        <v>291</v>
      </c>
      <c r="E222" s="138">
        <v>10</v>
      </c>
      <c r="F222" s="158">
        <v>0</v>
      </c>
      <c r="G222" s="90">
        <f t="shared" si="24"/>
        <v>0</v>
      </c>
      <c r="H222" s="91"/>
    </row>
    <row r="223" spans="1:8" ht="36" x14ac:dyDescent="0.25">
      <c r="A223" s="63"/>
      <c r="B223" s="22" t="s">
        <v>1243</v>
      </c>
      <c r="C223" s="112" t="s">
        <v>938</v>
      </c>
      <c r="D223" s="156" t="s">
        <v>292</v>
      </c>
      <c r="E223" s="139">
        <v>230</v>
      </c>
      <c r="F223" s="158">
        <v>0</v>
      </c>
      <c r="G223" s="92">
        <f t="shared" si="24"/>
        <v>0</v>
      </c>
      <c r="H223" s="93"/>
    </row>
    <row r="224" spans="1:8" ht="24" x14ac:dyDescent="0.25">
      <c r="A224" s="63"/>
      <c r="B224" s="22" t="s">
        <v>1244</v>
      </c>
      <c r="C224" s="112" t="s">
        <v>939</v>
      </c>
      <c r="D224" s="156" t="s">
        <v>292</v>
      </c>
      <c r="E224" s="139">
        <v>95</v>
      </c>
      <c r="F224" s="158">
        <v>0</v>
      </c>
      <c r="G224" s="92">
        <f t="shared" si="24"/>
        <v>0</v>
      </c>
      <c r="H224" s="93"/>
    </row>
    <row r="225" spans="1:8" x14ac:dyDescent="0.25">
      <c r="A225" s="62"/>
      <c r="B225" s="27">
        <v>11.26</v>
      </c>
      <c r="C225" s="114" t="s">
        <v>197</v>
      </c>
      <c r="D225" s="114"/>
      <c r="E225" s="125"/>
      <c r="F225" s="14"/>
      <c r="G225" s="88"/>
      <c r="H225" s="89">
        <f>SUM(G226:G233)</f>
        <v>0</v>
      </c>
    </row>
    <row r="226" spans="1:8" x14ac:dyDescent="0.25">
      <c r="A226" s="61"/>
      <c r="B226" s="22" t="s">
        <v>1245</v>
      </c>
      <c r="C226" s="112" t="s">
        <v>662</v>
      </c>
      <c r="D226" s="151" t="s">
        <v>292</v>
      </c>
      <c r="E226" s="138">
        <v>224</v>
      </c>
      <c r="F226" s="158">
        <v>0</v>
      </c>
      <c r="G226" s="90">
        <f t="shared" si="23"/>
        <v>0</v>
      </c>
      <c r="H226" s="91"/>
    </row>
    <row r="227" spans="1:8" ht="24" x14ac:dyDescent="0.25">
      <c r="A227" s="61"/>
      <c r="B227" s="22" t="s">
        <v>1246</v>
      </c>
      <c r="C227" s="112" t="s">
        <v>663</v>
      </c>
      <c r="D227" s="151" t="s">
        <v>292</v>
      </c>
      <c r="E227" s="138">
        <v>183</v>
      </c>
      <c r="F227" s="158">
        <v>0</v>
      </c>
      <c r="G227" s="90">
        <f t="shared" si="23"/>
        <v>0</v>
      </c>
      <c r="H227" s="91"/>
    </row>
    <row r="228" spans="1:8" ht="24" x14ac:dyDescent="0.25">
      <c r="A228" s="61"/>
      <c r="B228" s="22" t="s">
        <v>1247</v>
      </c>
      <c r="C228" s="112" t="s">
        <v>664</v>
      </c>
      <c r="D228" s="151" t="s">
        <v>292</v>
      </c>
      <c r="E228" s="138">
        <v>172</v>
      </c>
      <c r="F228" s="158">
        <v>0</v>
      </c>
      <c r="G228" s="90">
        <f t="shared" si="23"/>
        <v>0</v>
      </c>
      <c r="H228" s="91"/>
    </row>
    <row r="229" spans="1:8" ht="24" x14ac:dyDescent="0.25">
      <c r="A229" s="61"/>
      <c r="B229" s="22" t="s">
        <v>1248</v>
      </c>
      <c r="C229" s="112" t="s">
        <v>665</v>
      </c>
      <c r="D229" s="151" t="s">
        <v>292</v>
      </c>
      <c r="E229" s="138">
        <v>20</v>
      </c>
      <c r="F229" s="158">
        <v>0</v>
      </c>
      <c r="G229" s="90">
        <f t="shared" si="23"/>
        <v>0</v>
      </c>
      <c r="H229" s="91"/>
    </row>
    <row r="230" spans="1:8" x14ac:dyDescent="0.25">
      <c r="A230" s="61"/>
      <c r="B230" s="22" t="s">
        <v>1249</v>
      </c>
      <c r="C230" s="112" t="s">
        <v>666</v>
      </c>
      <c r="D230" s="151" t="s">
        <v>292</v>
      </c>
      <c r="E230" s="138">
        <v>579</v>
      </c>
      <c r="F230" s="158">
        <v>0</v>
      </c>
      <c r="G230" s="90">
        <f t="shared" si="23"/>
        <v>0</v>
      </c>
      <c r="H230" s="91"/>
    </row>
    <row r="231" spans="1:8" ht="24" x14ac:dyDescent="0.25">
      <c r="A231" s="63"/>
      <c r="B231" s="22" t="s">
        <v>1250</v>
      </c>
      <c r="C231" s="115" t="s">
        <v>940</v>
      </c>
      <c r="D231" s="156" t="s">
        <v>292</v>
      </c>
      <c r="E231" s="139">
        <v>350</v>
      </c>
      <c r="F231" s="158">
        <v>0</v>
      </c>
      <c r="G231" s="92">
        <f t="shared" si="23"/>
        <v>0</v>
      </c>
      <c r="H231" s="93"/>
    </row>
    <row r="232" spans="1:8" ht="24" x14ac:dyDescent="0.25">
      <c r="A232" s="63"/>
      <c r="B232" s="22" t="s">
        <v>1251</v>
      </c>
      <c r="C232" s="115" t="s">
        <v>941</v>
      </c>
      <c r="D232" s="156" t="s">
        <v>292</v>
      </c>
      <c r="E232" s="139">
        <v>150</v>
      </c>
      <c r="F232" s="158">
        <v>0</v>
      </c>
      <c r="G232" s="92">
        <f t="shared" si="23"/>
        <v>0</v>
      </c>
      <c r="H232" s="93"/>
    </row>
    <row r="233" spans="1:8" ht="15.75" thickBot="1" x14ac:dyDescent="0.3">
      <c r="A233" s="63"/>
      <c r="B233" s="22" t="s">
        <v>1252</v>
      </c>
      <c r="C233" s="115" t="s">
        <v>667</v>
      </c>
      <c r="D233" s="156" t="s">
        <v>291</v>
      </c>
      <c r="E233" s="139">
        <v>1</v>
      </c>
      <c r="F233" s="259">
        <v>0</v>
      </c>
      <c r="G233" s="92">
        <f t="shared" si="23"/>
        <v>0</v>
      </c>
      <c r="H233" s="93"/>
    </row>
    <row r="234" spans="1:8" ht="15.75" thickBot="1" x14ac:dyDescent="0.3">
      <c r="A234" s="286" t="s">
        <v>779</v>
      </c>
      <c r="B234" s="287"/>
      <c r="C234" s="287"/>
      <c r="D234" s="287"/>
      <c r="E234" s="287"/>
      <c r="F234" s="287"/>
      <c r="G234" s="288"/>
      <c r="H234" s="164">
        <f>+H225+H218+H204+H195+H187+H179+H175+H171+H158+H144+H133+H130+H127+H113+H109+H98+H89+H76+H69+H52+H44+H41+H38+H33+H21+H16</f>
        <v>0</v>
      </c>
    </row>
    <row r="235" spans="1:8" ht="7.5" customHeight="1" x14ac:dyDescent="0.25">
      <c r="A235" s="239"/>
      <c r="B235" s="239"/>
      <c r="C235" s="239"/>
      <c r="D235" s="239"/>
      <c r="E235" s="239"/>
      <c r="F235" s="239"/>
      <c r="G235" s="239"/>
      <c r="H235" s="239"/>
    </row>
  </sheetData>
  <mergeCells count="32">
    <mergeCell ref="A234:G234"/>
    <mergeCell ref="A10:B10"/>
    <mergeCell ref="C10:D10"/>
    <mergeCell ref="E10:F10"/>
    <mergeCell ref="G10:H10"/>
    <mergeCell ref="A11:B12"/>
    <mergeCell ref="C11:D12"/>
    <mergeCell ref="E11:F12"/>
    <mergeCell ref="G11:H11"/>
    <mergeCell ref="G12:H12"/>
    <mergeCell ref="A8:B8"/>
    <mergeCell ref="C8:D8"/>
    <mergeCell ref="E8:F8"/>
    <mergeCell ref="G8:H8"/>
    <mergeCell ref="A9:B9"/>
    <mergeCell ref="C9:D9"/>
    <mergeCell ref="E9:F9"/>
    <mergeCell ref="G9:H9"/>
    <mergeCell ref="A6:B6"/>
    <mergeCell ref="C6:D6"/>
    <mergeCell ref="E6:F6"/>
    <mergeCell ref="G6:H6"/>
    <mergeCell ref="A7:B7"/>
    <mergeCell ref="C7:D7"/>
    <mergeCell ref="E7:F7"/>
    <mergeCell ref="G7:H7"/>
    <mergeCell ref="A1:H1"/>
    <mergeCell ref="A2:H2"/>
    <mergeCell ref="A3:H3"/>
    <mergeCell ref="B4:C4"/>
    <mergeCell ref="A5:B5"/>
    <mergeCell ref="C5:H5"/>
  </mergeCells>
  <hyperlinks>
    <hyperlink ref="G12" r:id="rId1"/>
  </hyperlinks>
  <pageMargins left="0.70866141732283472" right="0.70866141732283472" top="0.74803149606299213" bottom="0.74803149606299213" header="0" footer="0"/>
  <pageSetup scale="65"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6"/>
  <sheetViews>
    <sheetView view="pageBreakPreview" topLeftCell="A100" zoomScaleNormal="100" zoomScaleSheetLayoutView="100" workbookViewId="0">
      <selection sqref="A1:H4"/>
    </sheetView>
  </sheetViews>
  <sheetFormatPr baseColWidth="10" defaultRowHeight="15" x14ac:dyDescent="0.25"/>
  <cols>
    <col min="1" max="1" width="6.7109375" customWidth="1"/>
    <col min="2" max="2" width="11.42578125" style="264"/>
    <col min="3" max="3" width="54.7109375" customWidth="1"/>
    <col min="4" max="4" width="6.7109375" customWidth="1"/>
    <col min="5" max="5" width="7.7109375" customWidth="1"/>
    <col min="6" max="8" width="16.7109375" customWidth="1"/>
  </cols>
  <sheetData>
    <row r="1" spans="1:8" ht="25.5" x14ac:dyDescent="0.25">
      <c r="A1" s="290" t="s">
        <v>968</v>
      </c>
      <c r="B1" s="290"/>
      <c r="C1" s="290"/>
      <c r="D1" s="290"/>
      <c r="E1" s="290"/>
      <c r="F1" s="290"/>
      <c r="G1" s="290"/>
      <c r="H1" s="290"/>
    </row>
    <row r="2" spans="1:8" ht="25.5" x14ac:dyDescent="0.25">
      <c r="A2" s="290" t="s">
        <v>733</v>
      </c>
      <c r="B2" s="290"/>
      <c r="C2" s="290"/>
      <c r="D2" s="290"/>
      <c r="E2" s="290"/>
      <c r="F2" s="290"/>
      <c r="G2" s="290"/>
      <c r="H2" s="290"/>
    </row>
    <row r="3" spans="1:8" ht="25.5" x14ac:dyDescent="0.25">
      <c r="A3" s="290" t="s">
        <v>969</v>
      </c>
      <c r="B3" s="290"/>
      <c r="C3" s="290"/>
      <c r="D3" s="290"/>
      <c r="E3" s="290"/>
      <c r="F3" s="290"/>
      <c r="G3" s="290"/>
      <c r="H3" s="290"/>
    </row>
    <row r="4" spans="1:8" ht="15.75" thickBot="1" x14ac:dyDescent="0.3">
      <c r="A4" s="282"/>
      <c r="B4" s="289"/>
      <c r="C4" s="289"/>
      <c r="D4" s="75"/>
      <c r="E4" s="117"/>
      <c r="F4" s="75"/>
      <c r="G4" s="75"/>
      <c r="H4" s="282"/>
    </row>
    <row r="5" spans="1:8" ht="36.75" customHeight="1" thickBot="1" x14ac:dyDescent="0.3">
      <c r="A5" s="300" t="s">
        <v>970</v>
      </c>
      <c r="B5" s="301"/>
      <c r="C5" s="314" t="s">
        <v>1341</v>
      </c>
      <c r="D5" s="314"/>
      <c r="E5" s="314"/>
      <c r="F5" s="314"/>
      <c r="G5" s="314"/>
      <c r="H5" s="315"/>
    </row>
    <row r="6" spans="1:8" ht="30.75" customHeight="1" x14ac:dyDescent="0.25">
      <c r="A6" s="316" t="s">
        <v>971</v>
      </c>
      <c r="B6" s="295"/>
      <c r="C6" s="317"/>
      <c r="D6" s="317"/>
      <c r="E6" s="295" t="s">
        <v>972</v>
      </c>
      <c r="F6" s="295"/>
      <c r="G6" s="295" t="s">
        <v>0</v>
      </c>
      <c r="H6" s="296"/>
    </row>
    <row r="7" spans="1:8" x14ac:dyDescent="0.25">
      <c r="A7" s="303" t="s">
        <v>973</v>
      </c>
      <c r="B7" s="304"/>
      <c r="C7" s="324"/>
      <c r="D7" s="324"/>
      <c r="E7" s="304" t="s">
        <v>974</v>
      </c>
      <c r="F7" s="304"/>
      <c r="G7" s="304" t="s">
        <v>975</v>
      </c>
      <c r="H7" s="335"/>
    </row>
    <row r="8" spans="1:8" x14ac:dyDescent="0.25">
      <c r="A8" s="303" t="s">
        <v>974</v>
      </c>
      <c r="B8" s="304"/>
      <c r="C8" s="324"/>
      <c r="D8" s="324"/>
      <c r="E8" s="304" t="s">
        <v>976</v>
      </c>
      <c r="F8" s="304"/>
      <c r="G8" s="325" t="s">
        <v>977</v>
      </c>
      <c r="H8" s="326"/>
    </row>
    <row r="9" spans="1:8" x14ac:dyDescent="0.25">
      <c r="A9" s="303" t="s">
        <v>976</v>
      </c>
      <c r="B9" s="304"/>
      <c r="C9" s="324"/>
      <c r="D9" s="324"/>
      <c r="E9" s="304" t="s">
        <v>978</v>
      </c>
      <c r="F9" s="304"/>
      <c r="G9" s="325" t="s">
        <v>979</v>
      </c>
      <c r="H9" s="326"/>
    </row>
    <row r="10" spans="1:8" x14ac:dyDescent="0.25">
      <c r="A10" s="303" t="s">
        <v>980</v>
      </c>
      <c r="B10" s="304"/>
      <c r="C10" s="324"/>
      <c r="D10" s="324"/>
      <c r="E10" s="304" t="s">
        <v>980</v>
      </c>
      <c r="F10" s="304"/>
      <c r="G10" s="325" t="s">
        <v>981</v>
      </c>
      <c r="H10" s="326"/>
    </row>
    <row r="11" spans="1:8" x14ac:dyDescent="0.25">
      <c r="A11" s="303" t="s">
        <v>985</v>
      </c>
      <c r="B11" s="304"/>
      <c r="C11" s="329"/>
      <c r="D11" s="329"/>
      <c r="E11" s="331" t="s">
        <v>982</v>
      </c>
      <c r="F11" s="331"/>
      <c r="G11" s="325" t="s">
        <v>983</v>
      </c>
      <c r="H11" s="326"/>
    </row>
    <row r="12" spans="1:8" ht="15.75" thickBot="1" x14ac:dyDescent="0.3">
      <c r="A12" s="327"/>
      <c r="B12" s="328"/>
      <c r="C12" s="330"/>
      <c r="D12" s="330"/>
      <c r="E12" s="332"/>
      <c r="F12" s="332"/>
      <c r="G12" s="333" t="s">
        <v>984</v>
      </c>
      <c r="H12" s="334"/>
    </row>
    <row r="13" spans="1:8" ht="15.75" thickBot="1" x14ac:dyDescent="0.3">
      <c r="A13" s="264"/>
      <c r="C13" s="264"/>
      <c r="D13" s="264"/>
      <c r="E13" s="264"/>
      <c r="F13" s="264"/>
      <c r="G13" s="264"/>
      <c r="H13" s="264"/>
    </row>
    <row r="14" spans="1:8" ht="15.75" thickBot="1" x14ac:dyDescent="0.3">
      <c r="A14" s="217" t="s">
        <v>276</v>
      </c>
      <c r="B14" s="218" t="s">
        <v>1</v>
      </c>
      <c r="C14" s="219" t="s">
        <v>2</v>
      </c>
      <c r="D14" s="219" t="s">
        <v>732</v>
      </c>
      <c r="E14" s="220" t="s">
        <v>731</v>
      </c>
      <c r="F14" s="219" t="s">
        <v>729</v>
      </c>
      <c r="G14" s="221" t="s">
        <v>730</v>
      </c>
      <c r="H14" s="222" t="s">
        <v>277</v>
      </c>
    </row>
    <row r="15" spans="1:8" ht="15.75" thickBot="1" x14ac:dyDescent="0.3">
      <c r="A15" s="238">
        <v>12</v>
      </c>
      <c r="B15" s="42"/>
      <c r="C15" s="43" t="s">
        <v>830</v>
      </c>
      <c r="D15" s="44"/>
      <c r="E15" s="118"/>
      <c r="F15" s="45"/>
      <c r="G15" s="233"/>
      <c r="H15" s="234"/>
    </row>
    <row r="16" spans="1:8" x14ac:dyDescent="0.25">
      <c r="A16" s="236"/>
      <c r="B16" s="230">
        <v>12.1</v>
      </c>
      <c r="C16" s="237" t="s">
        <v>921</v>
      </c>
      <c r="D16" s="237"/>
      <c r="E16" s="128"/>
      <c r="F16" s="40"/>
      <c r="G16" s="231"/>
      <c r="H16" s="229">
        <f>+G17+G18+G19+G20+G21+G22+G23+G24+G25+G26+G27</f>
        <v>0</v>
      </c>
    </row>
    <row r="17" spans="1:8" x14ac:dyDescent="0.25">
      <c r="A17" s="235"/>
      <c r="B17" s="224" t="s">
        <v>286</v>
      </c>
      <c r="C17" s="225" t="s">
        <v>944</v>
      </c>
      <c r="D17" s="226" t="s">
        <v>293</v>
      </c>
      <c r="E17" s="141">
        <v>465</v>
      </c>
      <c r="F17" s="158">
        <v>0</v>
      </c>
      <c r="G17" s="227">
        <f t="shared" ref="G17:G23" si="0">ROUND(E17*F17,0)</f>
        <v>0</v>
      </c>
      <c r="H17" s="228"/>
    </row>
    <row r="18" spans="1:8" ht="24" x14ac:dyDescent="0.25">
      <c r="A18" s="235"/>
      <c r="B18" s="224" t="s">
        <v>287</v>
      </c>
      <c r="C18" s="225" t="s">
        <v>923</v>
      </c>
      <c r="D18" s="226" t="s">
        <v>294</v>
      </c>
      <c r="E18" s="141">
        <v>105</v>
      </c>
      <c r="F18" s="158">
        <v>0</v>
      </c>
      <c r="G18" s="227">
        <f t="shared" si="0"/>
        <v>0</v>
      </c>
      <c r="H18" s="228"/>
    </row>
    <row r="19" spans="1:8" x14ac:dyDescent="0.25">
      <c r="A19" s="235"/>
      <c r="B19" s="224" t="s">
        <v>1254</v>
      </c>
      <c r="C19" s="225" t="s">
        <v>922</v>
      </c>
      <c r="D19" s="226" t="s">
        <v>292</v>
      </c>
      <c r="E19" s="141">
        <v>240</v>
      </c>
      <c r="F19" s="158">
        <v>0</v>
      </c>
      <c r="G19" s="227">
        <f t="shared" si="0"/>
        <v>0</v>
      </c>
      <c r="H19" s="228"/>
    </row>
    <row r="20" spans="1:8" ht="24" x14ac:dyDescent="0.25">
      <c r="A20" s="235"/>
      <c r="B20" s="224" t="s">
        <v>1255</v>
      </c>
      <c r="C20" s="225" t="s">
        <v>924</v>
      </c>
      <c r="D20" s="226" t="s">
        <v>293</v>
      </c>
      <c r="E20" s="141">
        <v>465</v>
      </c>
      <c r="F20" s="158">
        <v>0</v>
      </c>
      <c r="G20" s="227">
        <f t="shared" si="0"/>
        <v>0</v>
      </c>
      <c r="H20" s="228"/>
    </row>
    <row r="21" spans="1:8" x14ac:dyDescent="0.25">
      <c r="A21" s="240"/>
      <c r="B21" s="224" t="s">
        <v>1256</v>
      </c>
      <c r="C21" s="241" t="s">
        <v>925</v>
      </c>
      <c r="D21" s="226" t="s">
        <v>293</v>
      </c>
      <c r="E21" s="141">
        <v>465</v>
      </c>
      <c r="F21" s="158">
        <v>0</v>
      </c>
      <c r="G21" s="227">
        <f t="shared" si="0"/>
        <v>0</v>
      </c>
      <c r="H21" s="228"/>
    </row>
    <row r="22" spans="1:8" ht="24" x14ac:dyDescent="0.25">
      <c r="A22" s="240"/>
      <c r="B22" s="224" t="s">
        <v>1257</v>
      </c>
      <c r="C22" s="241" t="s">
        <v>926</v>
      </c>
      <c r="D22" s="226" t="s">
        <v>293</v>
      </c>
      <c r="E22" s="141">
        <v>465</v>
      </c>
      <c r="F22" s="158">
        <v>0</v>
      </c>
      <c r="G22" s="227">
        <f t="shared" si="0"/>
        <v>0</v>
      </c>
      <c r="H22" s="228"/>
    </row>
    <row r="23" spans="1:8" ht="24" x14ac:dyDescent="0.25">
      <c r="A23" s="240"/>
      <c r="B23" s="224" t="s">
        <v>1258</v>
      </c>
      <c r="C23" s="241" t="s">
        <v>927</v>
      </c>
      <c r="D23" s="226" t="s">
        <v>293</v>
      </c>
      <c r="E23" s="141">
        <v>8</v>
      </c>
      <c r="F23" s="158">
        <v>0</v>
      </c>
      <c r="G23" s="227">
        <f t="shared" si="0"/>
        <v>0</v>
      </c>
      <c r="H23" s="228"/>
    </row>
    <row r="24" spans="1:8" ht="27.75" customHeight="1" x14ac:dyDescent="0.25">
      <c r="A24" s="240"/>
      <c r="B24" s="224" t="s">
        <v>1259</v>
      </c>
      <c r="C24" s="225" t="s">
        <v>675</v>
      </c>
      <c r="D24" s="226" t="s">
        <v>291</v>
      </c>
      <c r="E24" s="226">
        <v>3</v>
      </c>
      <c r="F24" s="158">
        <v>0</v>
      </c>
      <c r="G24" s="227">
        <f>ROUND(E24*F24,0)</f>
        <v>0</v>
      </c>
      <c r="H24" s="228"/>
    </row>
    <row r="25" spans="1:8" ht="24" x14ac:dyDescent="0.25">
      <c r="A25" s="240"/>
      <c r="B25" s="224" t="s">
        <v>1260</v>
      </c>
      <c r="C25" s="225" t="s">
        <v>676</v>
      </c>
      <c r="D25" s="226" t="s">
        <v>291</v>
      </c>
      <c r="E25" s="226">
        <v>11</v>
      </c>
      <c r="F25" s="158">
        <v>0</v>
      </c>
      <c r="G25" s="227">
        <f>ROUND(E25*F25,0)</f>
        <v>0</v>
      </c>
      <c r="H25" s="228"/>
    </row>
    <row r="26" spans="1:8" x14ac:dyDescent="0.25">
      <c r="A26" s="240"/>
      <c r="B26" s="224" t="s">
        <v>1261</v>
      </c>
      <c r="C26" s="225" t="s">
        <v>677</v>
      </c>
      <c r="D26" s="226" t="s">
        <v>293</v>
      </c>
      <c r="E26" s="226">
        <v>599</v>
      </c>
      <c r="F26" s="158">
        <v>0</v>
      </c>
      <c r="G26" s="227">
        <f>ROUND(E26*F26,0)</f>
        <v>0</v>
      </c>
      <c r="H26" s="228"/>
    </row>
    <row r="27" spans="1:8" ht="24" x14ac:dyDescent="0.25">
      <c r="A27" s="240"/>
      <c r="B27" s="224" t="s">
        <v>1262</v>
      </c>
      <c r="C27" s="225" t="s">
        <v>678</v>
      </c>
      <c r="D27" s="226" t="s">
        <v>293</v>
      </c>
      <c r="E27" s="226">
        <v>53</v>
      </c>
      <c r="F27" s="158">
        <v>0</v>
      </c>
      <c r="G27" s="227">
        <f>ROUND(E27*F27,0)</f>
        <v>0</v>
      </c>
      <c r="H27" s="228"/>
    </row>
    <row r="28" spans="1:8" x14ac:dyDescent="0.25">
      <c r="A28" s="236"/>
      <c r="B28" s="230"/>
      <c r="C28" s="237" t="s">
        <v>943</v>
      </c>
      <c r="D28" s="237"/>
      <c r="E28" s="128"/>
      <c r="F28" s="40"/>
      <c r="G28" s="231"/>
      <c r="H28" s="229"/>
    </row>
    <row r="29" spans="1:8" x14ac:dyDescent="0.25">
      <c r="A29" s="236"/>
      <c r="B29" s="230">
        <v>12.2</v>
      </c>
      <c r="C29" s="237" t="s">
        <v>947</v>
      </c>
      <c r="D29" s="237"/>
      <c r="E29" s="128"/>
      <c r="F29" s="40"/>
      <c r="G29" s="231"/>
      <c r="H29" s="229">
        <f>+G30+G31+G32+G33+G34+G35+G36+G37+G38+G39+G43+G44+G45+G46+G40+G41</f>
        <v>0</v>
      </c>
    </row>
    <row r="30" spans="1:8" x14ac:dyDescent="0.25">
      <c r="A30" s="235"/>
      <c r="B30" s="224" t="s">
        <v>288</v>
      </c>
      <c r="C30" s="225" t="s">
        <v>944</v>
      </c>
      <c r="D30" s="226" t="s">
        <v>293</v>
      </c>
      <c r="E30" s="141">
        <v>500</v>
      </c>
      <c r="F30" s="158">
        <v>0</v>
      </c>
      <c r="G30" s="227">
        <f t="shared" ref="G30:G46" si="1">ROUND(E30*F30,0)</f>
        <v>0</v>
      </c>
      <c r="H30" s="228"/>
    </row>
    <row r="31" spans="1:8" ht="48" x14ac:dyDescent="0.25">
      <c r="A31" s="235"/>
      <c r="B31" s="224" t="s">
        <v>289</v>
      </c>
      <c r="C31" s="225" t="s">
        <v>945</v>
      </c>
      <c r="D31" s="81" t="s">
        <v>294</v>
      </c>
      <c r="E31" s="119">
        <v>265</v>
      </c>
      <c r="F31" s="157">
        <v>0</v>
      </c>
      <c r="G31" s="227">
        <f t="shared" si="1"/>
        <v>0</v>
      </c>
      <c r="H31" s="228"/>
    </row>
    <row r="32" spans="1:8" ht="24" x14ac:dyDescent="0.25">
      <c r="A32" s="235"/>
      <c r="B32" s="224" t="s">
        <v>1263</v>
      </c>
      <c r="C32" s="225" t="s">
        <v>946</v>
      </c>
      <c r="D32" s="226" t="s">
        <v>294</v>
      </c>
      <c r="E32" s="141">
        <v>200</v>
      </c>
      <c r="F32" s="158">
        <v>0</v>
      </c>
      <c r="G32" s="227">
        <f t="shared" si="1"/>
        <v>0</v>
      </c>
      <c r="H32" s="228"/>
    </row>
    <row r="33" spans="1:8" ht="48" x14ac:dyDescent="0.25">
      <c r="A33" s="235"/>
      <c r="B33" s="224" t="s">
        <v>1264</v>
      </c>
      <c r="C33" s="225" t="s">
        <v>966</v>
      </c>
      <c r="D33" s="226" t="s">
        <v>293</v>
      </c>
      <c r="E33" s="141">
        <v>37</v>
      </c>
      <c r="F33" s="158">
        <v>0</v>
      </c>
      <c r="G33" s="227">
        <f t="shared" si="1"/>
        <v>0</v>
      </c>
      <c r="H33" s="228"/>
    </row>
    <row r="34" spans="1:8" ht="24" x14ac:dyDescent="0.25">
      <c r="A34" s="235"/>
      <c r="B34" s="224" t="s">
        <v>1265</v>
      </c>
      <c r="C34" s="225" t="s">
        <v>924</v>
      </c>
      <c r="D34" s="226" t="s">
        <v>293</v>
      </c>
      <c r="E34" s="141">
        <v>165</v>
      </c>
      <c r="F34" s="158">
        <v>0</v>
      </c>
      <c r="G34" s="227">
        <f>ROUND(E34*F34,0)</f>
        <v>0</v>
      </c>
      <c r="H34" s="228"/>
    </row>
    <row r="35" spans="1:8" x14ac:dyDescent="0.25">
      <c r="A35" s="235"/>
      <c r="B35" s="224" t="s">
        <v>1266</v>
      </c>
      <c r="C35" s="241" t="s">
        <v>925</v>
      </c>
      <c r="D35" s="226" t="s">
        <v>293</v>
      </c>
      <c r="E35" s="141">
        <v>165</v>
      </c>
      <c r="F35" s="158">
        <v>0</v>
      </c>
      <c r="G35" s="227">
        <f t="shared" si="1"/>
        <v>0</v>
      </c>
      <c r="H35" s="228"/>
    </row>
    <row r="36" spans="1:8" ht="36" x14ac:dyDescent="0.25">
      <c r="A36" s="235"/>
      <c r="B36" s="224" t="s">
        <v>1267</v>
      </c>
      <c r="C36" s="241" t="s">
        <v>1019</v>
      </c>
      <c r="D36" s="226" t="s">
        <v>293</v>
      </c>
      <c r="E36" s="141">
        <v>165</v>
      </c>
      <c r="F36" s="158">
        <v>0</v>
      </c>
      <c r="G36" s="227">
        <f>ROUND(E36*F36,0)</f>
        <v>0</v>
      </c>
      <c r="H36" s="228"/>
    </row>
    <row r="37" spans="1:8" ht="27" customHeight="1" x14ac:dyDescent="0.25">
      <c r="A37" s="235"/>
      <c r="B37" s="224" t="s">
        <v>1268</v>
      </c>
      <c r="C37" s="225" t="s">
        <v>948</v>
      </c>
      <c r="D37" s="226" t="s">
        <v>292</v>
      </c>
      <c r="E37" s="141">
        <v>120</v>
      </c>
      <c r="F37" s="158">
        <v>0</v>
      </c>
      <c r="G37" s="227">
        <f t="shared" si="1"/>
        <v>0</v>
      </c>
      <c r="H37" s="228"/>
    </row>
    <row r="38" spans="1:8" ht="36" x14ac:dyDescent="0.25">
      <c r="A38" s="268"/>
      <c r="B38" s="224" t="s">
        <v>1269</v>
      </c>
      <c r="C38" s="270" t="s">
        <v>949</v>
      </c>
      <c r="D38" s="271" t="s">
        <v>292</v>
      </c>
      <c r="E38" s="272">
        <v>29</v>
      </c>
      <c r="F38" s="273">
        <v>0</v>
      </c>
      <c r="G38" s="274">
        <f t="shared" si="1"/>
        <v>0</v>
      </c>
      <c r="H38" s="275"/>
    </row>
    <row r="39" spans="1:8" x14ac:dyDescent="0.25">
      <c r="A39" s="268"/>
      <c r="B39" s="224" t="s">
        <v>1270</v>
      </c>
      <c r="C39" s="270" t="s">
        <v>1311</v>
      </c>
      <c r="D39" s="271" t="s">
        <v>293</v>
      </c>
      <c r="E39" s="272">
        <v>160</v>
      </c>
      <c r="F39" s="273">
        <v>0</v>
      </c>
      <c r="G39" s="274">
        <f t="shared" si="1"/>
        <v>0</v>
      </c>
      <c r="H39" s="275"/>
    </row>
    <row r="40" spans="1:8" x14ac:dyDescent="0.25">
      <c r="A40" s="268"/>
      <c r="B40" s="224" t="s">
        <v>1271</v>
      </c>
      <c r="C40" s="270" t="s">
        <v>1018</v>
      </c>
      <c r="D40" s="271" t="s">
        <v>294</v>
      </c>
      <c r="E40" s="276">
        <v>20</v>
      </c>
      <c r="F40" s="273">
        <v>0</v>
      </c>
      <c r="G40" s="274">
        <f t="shared" si="1"/>
        <v>0</v>
      </c>
      <c r="H40" s="275"/>
    </row>
    <row r="41" spans="1:8" x14ac:dyDescent="0.25">
      <c r="A41" s="268"/>
      <c r="B41" s="224" t="s">
        <v>1272</v>
      </c>
      <c r="C41" s="270" t="s">
        <v>1310</v>
      </c>
      <c r="D41" s="271" t="s">
        <v>294</v>
      </c>
      <c r="E41" s="276">
        <v>8</v>
      </c>
      <c r="F41" s="273">
        <v>0</v>
      </c>
      <c r="G41" s="274">
        <f t="shared" si="1"/>
        <v>0</v>
      </c>
      <c r="H41" s="275"/>
    </row>
    <row r="42" spans="1:8" x14ac:dyDescent="0.25">
      <c r="A42" s="268"/>
      <c r="B42" s="224" t="s">
        <v>1273</v>
      </c>
      <c r="C42" s="270" t="s">
        <v>955</v>
      </c>
      <c r="D42" s="271" t="s">
        <v>294</v>
      </c>
      <c r="E42" s="272">
        <v>17</v>
      </c>
      <c r="F42" s="273">
        <v>0</v>
      </c>
      <c r="G42" s="274">
        <f t="shared" si="1"/>
        <v>0</v>
      </c>
      <c r="H42" s="275"/>
    </row>
    <row r="43" spans="1:8" x14ac:dyDescent="0.25">
      <c r="A43" s="268"/>
      <c r="B43" s="224" t="s">
        <v>1274</v>
      </c>
      <c r="C43" s="270" t="s">
        <v>954</v>
      </c>
      <c r="D43" s="271" t="s">
        <v>293</v>
      </c>
      <c r="E43" s="272">
        <v>342</v>
      </c>
      <c r="F43" s="273">
        <v>0</v>
      </c>
      <c r="G43" s="274">
        <f t="shared" si="1"/>
        <v>0</v>
      </c>
      <c r="H43" s="275"/>
    </row>
    <row r="44" spans="1:8" x14ac:dyDescent="0.25">
      <c r="A44" s="235"/>
      <c r="B44" s="224" t="s">
        <v>1275</v>
      </c>
      <c r="C44" s="225" t="s">
        <v>950</v>
      </c>
      <c r="D44" s="226" t="s">
        <v>291</v>
      </c>
      <c r="E44" s="141">
        <v>2</v>
      </c>
      <c r="F44" s="158">
        <v>0</v>
      </c>
      <c r="G44" s="227">
        <f t="shared" si="1"/>
        <v>0</v>
      </c>
      <c r="H44" s="228"/>
    </row>
    <row r="45" spans="1:8" ht="24" x14ac:dyDescent="0.25">
      <c r="A45" s="235"/>
      <c r="B45" s="224" t="s">
        <v>1308</v>
      </c>
      <c r="C45" s="225" t="s">
        <v>952</v>
      </c>
      <c r="D45" s="226" t="s">
        <v>292</v>
      </c>
      <c r="E45" s="141">
        <v>85</v>
      </c>
      <c r="F45" s="158">
        <v>0</v>
      </c>
      <c r="G45" s="227">
        <f t="shared" si="1"/>
        <v>0</v>
      </c>
      <c r="H45" s="228"/>
    </row>
    <row r="46" spans="1:8" ht="36" x14ac:dyDescent="0.25">
      <c r="A46" s="235"/>
      <c r="B46" s="224" t="s">
        <v>1309</v>
      </c>
      <c r="C46" s="225" t="s">
        <v>951</v>
      </c>
      <c r="D46" s="226" t="s">
        <v>291</v>
      </c>
      <c r="E46" s="141">
        <v>3</v>
      </c>
      <c r="F46" s="158">
        <v>0</v>
      </c>
      <c r="G46" s="227">
        <f t="shared" si="1"/>
        <v>0</v>
      </c>
      <c r="H46" s="228"/>
    </row>
    <row r="47" spans="1:8" x14ac:dyDescent="0.25">
      <c r="A47" s="236"/>
      <c r="B47" s="230">
        <v>12.3</v>
      </c>
      <c r="C47" s="237" t="s">
        <v>953</v>
      </c>
      <c r="D47" s="237"/>
      <c r="E47" s="128"/>
      <c r="F47" s="40"/>
      <c r="G47" s="231"/>
      <c r="H47" s="229">
        <f>+G48+G49+G50+G51+G52+G53+G56+G57+G58+G59+G60+G61+G54+G55</f>
        <v>0</v>
      </c>
    </row>
    <row r="48" spans="1:8" x14ac:dyDescent="0.25">
      <c r="A48" s="235"/>
      <c r="B48" s="224" t="s">
        <v>1276</v>
      </c>
      <c r="C48" s="225" t="s">
        <v>944</v>
      </c>
      <c r="D48" s="226" t="s">
        <v>293</v>
      </c>
      <c r="E48" s="210">
        <v>1122</v>
      </c>
      <c r="F48" s="158">
        <v>0</v>
      </c>
      <c r="G48" s="227">
        <f t="shared" ref="G48:G61" si="2">ROUND(E48*F48,0)</f>
        <v>0</v>
      </c>
      <c r="H48" s="228"/>
    </row>
    <row r="49" spans="1:8" ht="48" x14ac:dyDescent="0.25">
      <c r="A49" s="235"/>
      <c r="B49" s="224" t="s">
        <v>1277</v>
      </c>
      <c r="C49" s="225" t="s">
        <v>945</v>
      </c>
      <c r="D49" s="81" t="s">
        <v>294</v>
      </c>
      <c r="E49" s="211">
        <v>617</v>
      </c>
      <c r="F49" s="157">
        <v>0</v>
      </c>
      <c r="G49" s="227">
        <f t="shared" si="2"/>
        <v>0</v>
      </c>
      <c r="H49" s="228"/>
    </row>
    <row r="50" spans="1:8" ht="31.5" customHeight="1" x14ac:dyDescent="0.25">
      <c r="A50" s="235"/>
      <c r="B50" s="224" t="s">
        <v>1278</v>
      </c>
      <c r="C50" s="225" t="s">
        <v>946</v>
      </c>
      <c r="D50" s="226" t="s">
        <v>294</v>
      </c>
      <c r="E50" s="210">
        <v>450</v>
      </c>
      <c r="F50" s="158">
        <v>0</v>
      </c>
      <c r="G50" s="227">
        <f t="shared" si="2"/>
        <v>0</v>
      </c>
      <c r="H50" s="228"/>
    </row>
    <row r="51" spans="1:8" ht="30.75" customHeight="1" x14ac:dyDescent="0.25">
      <c r="A51" s="235"/>
      <c r="B51" s="224" t="s">
        <v>1279</v>
      </c>
      <c r="C51" s="225" t="s">
        <v>948</v>
      </c>
      <c r="D51" s="226" t="s">
        <v>292</v>
      </c>
      <c r="E51" s="210">
        <v>37</v>
      </c>
      <c r="F51" s="158">
        <v>0</v>
      </c>
      <c r="G51" s="227">
        <f t="shared" si="2"/>
        <v>0</v>
      </c>
      <c r="H51" s="228"/>
    </row>
    <row r="52" spans="1:8" ht="36" x14ac:dyDescent="0.25">
      <c r="A52" s="268"/>
      <c r="B52" s="224" t="s">
        <v>1280</v>
      </c>
      <c r="C52" s="270" t="s">
        <v>949</v>
      </c>
      <c r="D52" s="271" t="s">
        <v>292</v>
      </c>
      <c r="E52" s="276">
        <v>175</v>
      </c>
      <c r="F52" s="273">
        <v>0</v>
      </c>
      <c r="G52" s="274">
        <f t="shared" si="2"/>
        <v>0</v>
      </c>
      <c r="H52" s="275"/>
    </row>
    <row r="53" spans="1:8" x14ac:dyDescent="0.25">
      <c r="A53" s="268"/>
      <c r="B53" s="224" t="s">
        <v>1281</v>
      </c>
      <c r="C53" s="270" t="s">
        <v>1311</v>
      </c>
      <c r="D53" s="271" t="s">
        <v>293</v>
      </c>
      <c r="E53" s="276">
        <v>280</v>
      </c>
      <c r="F53" s="273">
        <v>0</v>
      </c>
      <c r="G53" s="274">
        <f t="shared" si="2"/>
        <v>0</v>
      </c>
      <c r="H53" s="275"/>
    </row>
    <row r="54" spans="1:8" x14ac:dyDescent="0.25">
      <c r="A54" s="268"/>
      <c r="B54" s="224" t="s">
        <v>1282</v>
      </c>
      <c r="C54" s="270" t="s">
        <v>1018</v>
      </c>
      <c r="D54" s="271" t="s">
        <v>294</v>
      </c>
      <c r="E54" s="276">
        <v>34</v>
      </c>
      <c r="F54" s="273">
        <v>0</v>
      </c>
      <c r="G54" s="274">
        <f t="shared" si="2"/>
        <v>0</v>
      </c>
      <c r="H54" s="275"/>
    </row>
    <row r="55" spans="1:8" x14ac:dyDescent="0.25">
      <c r="A55" s="268"/>
      <c r="B55" s="224" t="s">
        <v>1283</v>
      </c>
      <c r="C55" s="270" t="s">
        <v>1310</v>
      </c>
      <c r="D55" s="271" t="s">
        <v>294</v>
      </c>
      <c r="E55" s="276">
        <v>14</v>
      </c>
      <c r="F55" s="273">
        <v>0</v>
      </c>
      <c r="G55" s="274">
        <f t="shared" si="2"/>
        <v>0</v>
      </c>
      <c r="H55" s="275"/>
    </row>
    <row r="56" spans="1:8" x14ac:dyDescent="0.25">
      <c r="A56" s="268"/>
      <c r="B56" s="224" t="s">
        <v>1284</v>
      </c>
      <c r="C56" s="270" t="s">
        <v>955</v>
      </c>
      <c r="D56" s="271" t="s">
        <v>294</v>
      </c>
      <c r="E56" s="276">
        <v>43</v>
      </c>
      <c r="F56" s="273">
        <v>0</v>
      </c>
      <c r="G56" s="274">
        <f t="shared" si="2"/>
        <v>0</v>
      </c>
      <c r="H56" s="275"/>
    </row>
    <row r="57" spans="1:8" x14ac:dyDescent="0.25">
      <c r="A57" s="268"/>
      <c r="B57" s="224" t="s">
        <v>1285</v>
      </c>
      <c r="C57" s="270" t="s">
        <v>954</v>
      </c>
      <c r="D57" s="271" t="s">
        <v>293</v>
      </c>
      <c r="E57" s="276">
        <v>842</v>
      </c>
      <c r="F57" s="273">
        <v>0</v>
      </c>
      <c r="G57" s="274">
        <f t="shared" si="2"/>
        <v>0</v>
      </c>
      <c r="H57" s="275"/>
    </row>
    <row r="58" spans="1:8" x14ac:dyDescent="0.25">
      <c r="A58" s="268"/>
      <c r="B58" s="224" t="s">
        <v>1286</v>
      </c>
      <c r="C58" s="270" t="s">
        <v>950</v>
      </c>
      <c r="D58" s="271" t="s">
        <v>291</v>
      </c>
      <c r="E58" s="276">
        <v>2</v>
      </c>
      <c r="F58" s="273">
        <v>0</v>
      </c>
      <c r="G58" s="274">
        <f t="shared" si="2"/>
        <v>0</v>
      </c>
      <c r="H58" s="275"/>
    </row>
    <row r="59" spans="1:8" ht="24" x14ac:dyDescent="0.25">
      <c r="A59" s="268"/>
      <c r="B59" s="224" t="s">
        <v>1287</v>
      </c>
      <c r="C59" s="270" t="s">
        <v>952</v>
      </c>
      <c r="D59" s="271" t="s">
        <v>292</v>
      </c>
      <c r="E59" s="276">
        <v>85</v>
      </c>
      <c r="F59" s="273">
        <v>0</v>
      </c>
      <c r="G59" s="274">
        <f t="shared" si="2"/>
        <v>0</v>
      </c>
      <c r="H59" s="275"/>
    </row>
    <row r="60" spans="1:8" ht="36" x14ac:dyDescent="0.25">
      <c r="A60" s="235"/>
      <c r="B60" s="224" t="s">
        <v>1320</v>
      </c>
      <c r="C60" s="225" t="s">
        <v>951</v>
      </c>
      <c r="D60" s="226" t="s">
        <v>291</v>
      </c>
      <c r="E60" s="210">
        <v>2</v>
      </c>
      <c r="F60" s="158">
        <v>0</v>
      </c>
      <c r="G60" s="227">
        <f t="shared" si="2"/>
        <v>0</v>
      </c>
      <c r="H60" s="228"/>
    </row>
    <row r="61" spans="1:8" ht="24" x14ac:dyDescent="0.25">
      <c r="A61" s="235"/>
      <c r="B61" s="224" t="s">
        <v>1321</v>
      </c>
      <c r="C61" s="225" t="s">
        <v>956</v>
      </c>
      <c r="D61" s="226" t="s">
        <v>293</v>
      </c>
      <c r="E61" s="210">
        <v>15</v>
      </c>
      <c r="F61" s="158">
        <v>0</v>
      </c>
      <c r="G61" s="227">
        <f t="shared" si="2"/>
        <v>0</v>
      </c>
      <c r="H61" s="228"/>
    </row>
    <row r="62" spans="1:8" ht="24" x14ac:dyDescent="0.25">
      <c r="A62" s="236"/>
      <c r="B62" s="230">
        <v>12.4</v>
      </c>
      <c r="C62" s="237" t="s">
        <v>957</v>
      </c>
      <c r="D62" s="237"/>
      <c r="E62" s="128"/>
      <c r="F62" s="40"/>
      <c r="G62" s="231"/>
      <c r="H62" s="229">
        <f>+G63+G64+G65+G66+G67+G68+G69+G70+G71+G72+G73+G74+G75+G76</f>
        <v>0</v>
      </c>
    </row>
    <row r="63" spans="1:8" ht="17.25" customHeight="1" x14ac:dyDescent="0.25">
      <c r="A63" s="235"/>
      <c r="B63" s="224" t="s">
        <v>1288</v>
      </c>
      <c r="C63" s="225" t="s">
        <v>961</v>
      </c>
      <c r="D63" s="226" t="s">
        <v>293</v>
      </c>
      <c r="E63" s="210">
        <v>1402</v>
      </c>
      <c r="F63" s="158">
        <v>0</v>
      </c>
      <c r="G63" s="227">
        <f t="shared" ref="G63:G76" si="3">ROUND(E63*F63,0)</f>
        <v>0</v>
      </c>
      <c r="H63" s="228"/>
    </row>
    <row r="64" spans="1:8" ht="41.25" customHeight="1" x14ac:dyDescent="0.25">
      <c r="A64" s="235"/>
      <c r="B64" s="224" t="s">
        <v>1289</v>
      </c>
      <c r="C64" s="225" t="s">
        <v>945</v>
      </c>
      <c r="D64" s="81" t="s">
        <v>294</v>
      </c>
      <c r="E64" s="211">
        <v>631</v>
      </c>
      <c r="F64" s="157">
        <v>0</v>
      </c>
      <c r="G64" s="227">
        <f t="shared" si="3"/>
        <v>0</v>
      </c>
      <c r="H64" s="228"/>
    </row>
    <row r="65" spans="1:8" ht="24" x14ac:dyDescent="0.25">
      <c r="A65" s="235"/>
      <c r="B65" s="224" t="s">
        <v>1290</v>
      </c>
      <c r="C65" s="225" t="s">
        <v>946</v>
      </c>
      <c r="D65" s="226" t="s">
        <v>294</v>
      </c>
      <c r="E65" s="210">
        <v>421</v>
      </c>
      <c r="F65" s="158">
        <v>0</v>
      </c>
      <c r="G65" s="227">
        <f t="shared" si="3"/>
        <v>0</v>
      </c>
      <c r="H65" s="228"/>
    </row>
    <row r="66" spans="1:8" ht="36" x14ac:dyDescent="0.25">
      <c r="A66" s="268"/>
      <c r="B66" s="224" t="s">
        <v>1291</v>
      </c>
      <c r="C66" s="270" t="s">
        <v>949</v>
      </c>
      <c r="D66" s="271" t="s">
        <v>292</v>
      </c>
      <c r="E66" s="276">
        <v>457</v>
      </c>
      <c r="F66" s="273">
        <v>0</v>
      </c>
      <c r="G66" s="274">
        <f t="shared" si="3"/>
        <v>0</v>
      </c>
      <c r="H66" s="275"/>
    </row>
    <row r="67" spans="1:8" x14ac:dyDescent="0.25">
      <c r="A67" s="268"/>
      <c r="B67" s="224" t="s">
        <v>1292</v>
      </c>
      <c r="C67" s="270" t="s">
        <v>1311</v>
      </c>
      <c r="D67" s="271" t="s">
        <v>293</v>
      </c>
      <c r="E67" s="276">
        <v>536</v>
      </c>
      <c r="F67" s="273">
        <v>0</v>
      </c>
      <c r="G67" s="274">
        <f t="shared" si="3"/>
        <v>0</v>
      </c>
      <c r="H67" s="275"/>
    </row>
    <row r="68" spans="1:8" x14ac:dyDescent="0.25">
      <c r="A68" s="268"/>
      <c r="B68" s="224" t="s">
        <v>1293</v>
      </c>
      <c r="C68" s="270" t="s">
        <v>1018</v>
      </c>
      <c r="D68" s="271" t="s">
        <v>294</v>
      </c>
      <c r="E68" s="276">
        <v>65</v>
      </c>
      <c r="F68" s="273">
        <v>0</v>
      </c>
      <c r="G68" s="274">
        <f t="shared" ref="G68" si="4">ROUND(E68*F68,0)</f>
        <v>0</v>
      </c>
      <c r="H68" s="275"/>
    </row>
    <row r="69" spans="1:8" x14ac:dyDescent="0.25">
      <c r="A69" s="268"/>
      <c r="B69" s="224" t="s">
        <v>1294</v>
      </c>
      <c r="C69" s="270" t="s">
        <v>1310</v>
      </c>
      <c r="D69" s="271" t="s">
        <v>294</v>
      </c>
      <c r="E69" s="276">
        <v>27</v>
      </c>
      <c r="F69" s="273">
        <v>0</v>
      </c>
      <c r="G69" s="274">
        <f t="shared" ref="G69" si="5">ROUND(E69*F69,0)</f>
        <v>0</v>
      </c>
      <c r="H69" s="275"/>
    </row>
    <row r="70" spans="1:8" ht="24" x14ac:dyDescent="0.25">
      <c r="A70" s="268"/>
      <c r="B70" s="224" t="s">
        <v>1295</v>
      </c>
      <c r="C70" s="270" t="s">
        <v>958</v>
      </c>
      <c r="D70" s="271" t="s">
        <v>294</v>
      </c>
      <c r="E70" s="276">
        <v>28</v>
      </c>
      <c r="F70" s="273">
        <v>0</v>
      </c>
      <c r="G70" s="274">
        <f t="shared" si="3"/>
        <v>0</v>
      </c>
      <c r="H70" s="275"/>
    </row>
    <row r="71" spans="1:8" x14ac:dyDescent="0.25">
      <c r="A71" s="235"/>
      <c r="B71" s="224" t="s">
        <v>1296</v>
      </c>
      <c r="C71" s="225" t="s">
        <v>954</v>
      </c>
      <c r="D71" s="226" t="s">
        <v>293</v>
      </c>
      <c r="E71" s="210">
        <v>559</v>
      </c>
      <c r="F71" s="158">
        <v>0</v>
      </c>
      <c r="G71" s="227">
        <f t="shared" si="3"/>
        <v>0</v>
      </c>
      <c r="H71" s="228"/>
    </row>
    <row r="72" spans="1:8" ht="21" customHeight="1" x14ac:dyDescent="0.25">
      <c r="A72" s="235"/>
      <c r="B72" s="224" t="s">
        <v>1297</v>
      </c>
      <c r="C72" s="225" t="s">
        <v>950</v>
      </c>
      <c r="D72" s="226" t="s">
        <v>291</v>
      </c>
      <c r="E72" s="210">
        <v>2</v>
      </c>
      <c r="F72" s="158">
        <v>0</v>
      </c>
      <c r="G72" s="227">
        <f t="shared" si="3"/>
        <v>0</v>
      </c>
      <c r="H72" s="228"/>
    </row>
    <row r="73" spans="1:8" ht="28.5" customHeight="1" x14ac:dyDescent="0.25">
      <c r="A73" s="235"/>
      <c r="B73" s="224" t="s">
        <v>1298</v>
      </c>
      <c r="C73" s="225" t="s">
        <v>952</v>
      </c>
      <c r="D73" s="226" t="s">
        <v>292</v>
      </c>
      <c r="E73" s="210">
        <v>30</v>
      </c>
      <c r="F73" s="158">
        <v>0</v>
      </c>
      <c r="G73" s="227">
        <f t="shared" si="3"/>
        <v>0</v>
      </c>
      <c r="H73" s="228"/>
    </row>
    <row r="74" spans="1:8" ht="39" customHeight="1" x14ac:dyDescent="0.25">
      <c r="A74" s="235"/>
      <c r="B74" s="224" t="s">
        <v>1299</v>
      </c>
      <c r="C74" s="225" t="s">
        <v>951</v>
      </c>
      <c r="D74" s="226" t="s">
        <v>291</v>
      </c>
      <c r="E74" s="210">
        <v>2</v>
      </c>
      <c r="F74" s="158">
        <v>0</v>
      </c>
      <c r="G74" s="227">
        <f t="shared" si="3"/>
        <v>0</v>
      </c>
      <c r="H74" s="228"/>
    </row>
    <row r="75" spans="1:8" ht="31.5" customHeight="1" x14ac:dyDescent="0.25">
      <c r="A75" s="235"/>
      <c r="B75" s="224" t="s">
        <v>1322</v>
      </c>
      <c r="C75" s="225" t="s">
        <v>956</v>
      </c>
      <c r="D75" s="226" t="s">
        <v>293</v>
      </c>
      <c r="E75" s="210">
        <v>14</v>
      </c>
      <c r="F75" s="158">
        <v>0</v>
      </c>
      <c r="G75" s="227">
        <f t="shared" si="3"/>
        <v>0</v>
      </c>
      <c r="H75" s="228"/>
    </row>
    <row r="76" spans="1:8" ht="52.5" customHeight="1" x14ac:dyDescent="0.25">
      <c r="A76" s="235"/>
      <c r="B76" s="224" t="s">
        <v>1323</v>
      </c>
      <c r="C76" s="225" t="s">
        <v>959</v>
      </c>
      <c r="D76" s="226" t="s">
        <v>291</v>
      </c>
      <c r="E76" s="210">
        <v>1</v>
      </c>
      <c r="F76" s="158">
        <v>0</v>
      </c>
      <c r="G76" s="227">
        <f t="shared" si="3"/>
        <v>0</v>
      </c>
      <c r="H76" s="228"/>
    </row>
    <row r="77" spans="1:8" x14ac:dyDescent="0.25">
      <c r="A77" s="236"/>
      <c r="B77" s="230">
        <v>12.5</v>
      </c>
      <c r="C77" s="237" t="s">
        <v>960</v>
      </c>
      <c r="D77" s="237"/>
      <c r="E77" s="128"/>
      <c r="F77" s="40"/>
      <c r="G77" s="231"/>
      <c r="H77" s="229">
        <f>+G78+G79+G80+G81+G82</f>
        <v>0</v>
      </c>
    </row>
    <row r="78" spans="1:8" ht="24" x14ac:dyDescent="0.25">
      <c r="A78" s="235"/>
      <c r="B78" s="224" t="s">
        <v>1300</v>
      </c>
      <c r="C78" s="225" t="s">
        <v>962</v>
      </c>
      <c r="D78" s="226" t="s">
        <v>293</v>
      </c>
      <c r="E78" s="210">
        <v>143</v>
      </c>
      <c r="F78" s="158">
        <v>0</v>
      </c>
      <c r="G78" s="227">
        <f t="shared" ref="G78:G80" si="6">ROUND(E78*F78,0)</f>
        <v>0</v>
      </c>
      <c r="H78" s="228"/>
    </row>
    <row r="79" spans="1:8" ht="24" x14ac:dyDescent="0.25">
      <c r="A79" s="235"/>
      <c r="B79" s="224" t="s">
        <v>1301</v>
      </c>
      <c r="C79" s="225" t="s">
        <v>946</v>
      </c>
      <c r="D79" s="226" t="s">
        <v>294</v>
      </c>
      <c r="E79" s="210">
        <v>22</v>
      </c>
      <c r="F79" s="158">
        <v>0</v>
      </c>
      <c r="G79" s="227">
        <f t="shared" si="6"/>
        <v>0</v>
      </c>
      <c r="H79" s="228"/>
    </row>
    <row r="80" spans="1:8" ht="24" x14ac:dyDescent="0.25">
      <c r="A80" s="235"/>
      <c r="B80" s="224" t="s">
        <v>1302</v>
      </c>
      <c r="C80" s="225" t="s">
        <v>963</v>
      </c>
      <c r="D80" s="226" t="s">
        <v>294</v>
      </c>
      <c r="E80" s="210">
        <v>8</v>
      </c>
      <c r="F80" s="158">
        <v>0</v>
      </c>
      <c r="G80" s="227">
        <f t="shared" si="6"/>
        <v>0</v>
      </c>
      <c r="H80" s="228"/>
    </row>
    <row r="81" spans="1:8" ht="48" x14ac:dyDescent="0.25">
      <c r="A81" s="223"/>
      <c r="B81" s="224" t="s">
        <v>1303</v>
      </c>
      <c r="C81" s="225" t="s">
        <v>964</v>
      </c>
      <c r="D81" s="226" t="s">
        <v>293</v>
      </c>
      <c r="E81" s="226">
        <v>143</v>
      </c>
      <c r="F81" s="158">
        <v>0</v>
      </c>
      <c r="G81" s="227">
        <f>ROUND(E81*F81,0)</f>
        <v>0</v>
      </c>
      <c r="H81" s="228"/>
    </row>
    <row r="82" spans="1:8" ht="24" x14ac:dyDescent="0.25">
      <c r="A82" s="235"/>
      <c r="B82" s="224" t="s">
        <v>1304</v>
      </c>
      <c r="C82" s="225" t="s">
        <v>942</v>
      </c>
      <c r="D82" s="226" t="s">
        <v>291</v>
      </c>
      <c r="E82" s="141">
        <v>4</v>
      </c>
      <c r="F82" s="158">
        <v>0</v>
      </c>
      <c r="G82" s="227">
        <f>ROUND(E82*F82,0)</f>
        <v>0</v>
      </c>
      <c r="H82" s="228"/>
    </row>
    <row r="83" spans="1:8" x14ac:dyDescent="0.25">
      <c r="A83" s="236"/>
      <c r="B83" s="230">
        <v>12.6</v>
      </c>
      <c r="C83" s="237" t="s">
        <v>1021</v>
      </c>
      <c r="D83" s="237"/>
      <c r="E83" s="128"/>
      <c r="F83" s="40"/>
      <c r="G83" s="231"/>
      <c r="H83" s="229">
        <f>+G84+G85+G86+G87+G88</f>
        <v>0</v>
      </c>
    </row>
    <row r="84" spans="1:8" ht="27.75" customHeight="1" x14ac:dyDescent="0.25">
      <c r="A84" s="235"/>
      <c r="B84" s="224" t="s">
        <v>1305</v>
      </c>
      <c r="C84" s="225" t="s">
        <v>1022</v>
      </c>
      <c r="D84" s="226" t="s">
        <v>291</v>
      </c>
      <c r="E84" s="141">
        <v>2100</v>
      </c>
      <c r="F84" s="158">
        <v>0</v>
      </c>
      <c r="G84" s="227">
        <f>ROUND(E84*F84,0)</f>
        <v>0</v>
      </c>
      <c r="H84" s="228"/>
    </row>
    <row r="85" spans="1:8" ht="42.75" customHeight="1" x14ac:dyDescent="0.25">
      <c r="A85" s="235"/>
      <c r="B85" s="224" t="s">
        <v>1306</v>
      </c>
      <c r="C85" s="225" t="s">
        <v>1319</v>
      </c>
      <c r="D85" s="226" t="s">
        <v>293</v>
      </c>
      <c r="E85" s="141">
        <v>2100</v>
      </c>
      <c r="F85" s="158">
        <v>0</v>
      </c>
      <c r="G85" s="227">
        <f>ROUND(E85*F85,0)</f>
        <v>0</v>
      </c>
      <c r="H85" s="228"/>
    </row>
    <row r="86" spans="1:8" ht="54" customHeight="1" x14ac:dyDescent="0.25">
      <c r="A86" s="235"/>
      <c r="B86" s="224" t="s">
        <v>1307</v>
      </c>
      <c r="C86" s="225" t="s">
        <v>1339</v>
      </c>
      <c r="D86" s="226" t="s">
        <v>293</v>
      </c>
      <c r="E86" s="141">
        <v>2100</v>
      </c>
      <c r="F86" s="158">
        <v>0</v>
      </c>
      <c r="G86" s="227">
        <f>ROUND(E86*F86,0)</f>
        <v>0</v>
      </c>
      <c r="H86" s="228"/>
    </row>
    <row r="87" spans="1:8" x14ac:dyDescent="0.25">
      <c r="A87" s="235"/>
      <c r="B87" s="224" t="s">
        <v>1324</v>
      </c>
      <c r="C87" s="225" t="s">
        <v>1023</v>
      </c>
      <c r="D87" s="226" t="s">
        <v>292</v>
      </c>
      <c r="E87" s="141">
        <v>335</v>
      </c>
      <c r="F87" s="158">
        <v>0</v>
      </c>
      <c r="G87" s="227">
        <f t="shared" ref="G87" si="7">ROUND(E87*F87,0)</f>
        <v>0</v>
      </c>
      <c r="H87" s="228"/>
    </row>
    <row r="88" spans="1:8" ht="24" x14ac:dyDescent="0.25">
      <c r="A88" s="235"/>
      <c r="B88" s="224" t="s">
        <v>1325</v>
      </c>
      <c r="C88" s="225" t="s">
        <v>1340</v>
      </c>
      <c r="D88" s="226" t="s">
        <v>291</v>
      </c>
      <c r="E88" s="141">
        <v>3</v>
      </c>
      <c r="F88" s="158">
        <v>0</v>
      </c>
      <c r="G88" s="227">
        <f>+F88*E88</f>
        <v>0</v>
      </c>
      <c r="H88" s="228"/>
    </row>
    <row r="89" spans="1:8" x14ac:dyDescent="0.25">
      <c r="A89" s="236"/>
      <c r="B89" s="230">
        <v>12.7</v>
      </c>
      <c r="C89" s="237" t="s">
        <v>1024</v>
      </c>
      <c r="D89" s="237"/>
      <c r="E89" s="128"/>
      <c r="F89" s="40"/>
      <c r="G89" s="231"/>
      <c r="H89" s="229">
        <f>+G90+G91+G93+G97+G98+G99+G100+G101+G102+G103+G104</f>
        <v>0</v>
      </c>
    </row>
    <row r="90" spans="1:8" ht="24" x14ac:dyDescent="0.25">
      <c r="A90" s="235"/>
      <c r="B90" s="224" t="s">
        <v>1326</v>
      </c>
      <c r="C90" s="225" t="s">
        <v>967</v>
      </c>
      <c r="D90" s="226" t="s">
        <v>291</v>
      </c>
      <c r="E90" s="141">
        <v>3</v>
      </c>
      <c r="F90" s="158">
        <v>0</v>
      </c>
      <c r="G90" s="227">
        <f t="shared" ref="G90:G99" si="8">ROUND(E90*F90,0)</f>
        <v>0</v>
      </c>
      <c r="H90" s="228"/>
    </row>
    <row r="91" spans="1:8" ht="36" x14ac:dyDescent="0.25">
      <c r="A91" s="235"/>
      <c r="B91" s="224" t="s">
        <v>1327</v>
      </c>
      <c r="C91" s="225" t="s">
        <v>1312</v>
      </c>
      <c r="D91" s="226" t="s">
        <v>514</v>
      </c>
      <c r="E91" s="141">
        <v>1</v>
      </c>
      <c r="F91" s="158">
        <v>0</v>
      </c>
      <c r="G91" s="227">
        <f t="shared" si="8"/>
        <v>0</v>
      </c>
      <c r="H91" s="228"/>
    </row>
    <row r="92" spans="1:8" ht="36" x14ac:dyDescent="0.25">
      <c r="A92" s="235"/>
      <c r="B92" s="224" t="s">
        <v>1328</v>
      </c>
      <c r="C92" s="225" t="s">
        <v>1346</v>
      </c>
      <c r="D92" s="226" t="s">
        <v>291</v>
      </c>
      <c r="E92" s="141">
        <v>1</v>
      </c>
      <c r="F92" s="158">
        <v>0</v>
      </c>
      <c r="G92" s="227">
        <f t="shared" ref="G92" si="9">ROUND(E92*F92,0)</f>
        <v>0</v>
      </c>
      <c r="H92" s="228"/>
    </row>
    <row r="93" spans="1:8" ht="40.5" customHeight="1" x14ac:dyDescent="0.25">
      <c r="A93" s="235"/>
      <c r="B93" s="224" t="s">
        <v>1328</v>
      </c>
      <c r="C93" s="225" t="s">
        <v>1345</v>
      </c>
      <c r="D93" s="226" t="s">
        <v>291</v>
      </c>
      <c r="E93" s="141">
        <v>2</v>
      </c>
      <c r="F93" s="158">
        <v>0</v>
      </c>
      <c r="G93" s="227">
        <f t="shared" si="8"/>
        <v>0</v>
      </c>
      <c r="H93" s="228"/>
    </row>
    <row r="94" spans="1:8" ht="40.5" customHeight="1" x14ac:dyDescent="0.25">
      <c r="A94" s="235"/>
      <c r="B94" s="224" t="s">
        <v>1329</v>
      </c>
      <c r="C94" s="225" t="s">
        <v>1344</v>
      </c>
      <c r="D94" s="226" t="s">
        <v>291</v>
      </c>
      <c r="E94" s="141">
        <v>1</v>
      </c>
      <c r="F94" s="158">
        <v>0</v>
      </c>
      <c r="G94" s="227">
        <f t="shared" ref="G94" si="10">ROUND(E94*F94,0)</f>
        <v>0</v>
      </c>
      <c r="H94" s="228"/>
    </row>
    <row r="95" spans="1:8" ht="40.5" customHeight="1" x14ac:dyDescent="0.25">
      <c r="A95" s="235"/>
      <c r="B95" s="224" t="s">
        <v>1330</v>
      </c>
      <c r="C95" s="225" t="s">
        <v>1347</v>
      </c>
      <c r="D95" s="226" t="s">
        <v>291</v>
      </c>
      <c r="E95" s="141">
        <v>2</v>
      </c>
      <c r="F95" s="158">
        <v>0</v>
      </c>
      <c r="G95" s="227">
        <v>100000</v>
      </c>
      <c r="H95" s="228"/>
    </row>
    <row r="96" spans="1:8" ht="40.5" customHeight="1" x14ac:dyDescent="0.25">
      <c r="A96" s="235"/>
      <c r="B96" s="224" t="s">
        <v>1331</v>
      </c>
      <c r="C96" s="225" t="s">
        <v>1344</v>
      </c>
      <c r="D96" s="226" t="s">
        <v>291</v>
      </c>
      <c r="E96" s="141">
        <v>3</v>
      </c>
      <c r="F96" s="158">
        <v>0</v>
      </c>
      <c r="G96" s="227">
        <v>50000</v>
      </c>
      <c r="H96" s="228"/>
    </row>
    <row r="97" spans="1:8" ht="39.75" customHeight="1" x14ac:dyDescent="0.25">
      <c r="A97" s="235"/>
      <c r="B97" s="224" t="s">
        <v>1329</v>
      </c>
      <c r="C97" s="225" t="s">
        <v>1343</v>
      </c>
      <c r="D97" s="226" t="s">
        <v>291</v>
      </c>
      <c r="E97" s="141">
        <v>20</v>
      </c>
      <c r="F97" s="158">
        <v>0</v>
      </c>
      <c r="G97" s="227">
        <f t="shared" si="8"/>
        <v>0</v>
      </c>
      <c r="H97" s="228"/>
    </row>
    <row r="98" spans="1:8" x14ac:dyDescent="0.25">
      <c r="A98" s="235"/>
      <c r="B98" s="224" t="s">
        <v>1330</v>
      </c>
      <c r="C98" s="225" t="s">
        <v>1020</v>
      </c>
      <c r="D98" s="226" t="s">
        <v>291</v>
      </c>
      <c r="E98" s="141">
        <v>6</v>
      </c>
      <c r="F98" s="158">
        <v>0</v>
      </c>
      <c r="G98" s="227">
        <f t="shared" si="8"/>
        <v>0</v>
      </c>
      <c r="H98" s="228"/>
    </row>
    <row r="99" spans="1:8" ht="27" customHeight="1" x14ac:dyDescent="0.25">
      <c r="A99" s="235"/>
      <c r="B99" s="224" t="s">
        <v>1331</v>
      </c>
      <c r="C99" s="225" t="s">
        <v>965</v>
      </c>
      <c r="D99" s="226" t="s">
        <v>291</v>
      </c>
      <c r="E99" s="141">
        <v>500</v>
      </c>
      <c r="F99" s="158">
        <v>0</v>
      </c>
      <c r="G99" s="227">
        <f t="shared" si="8"/>
        <v>0</v>
      </c>
      <c r="H99" s="228"/>
    </row>
    <row r="100" spans="1:8" ht="26.25" customHeight="1" x14ac:dyDescent="0.25">
      <c r="A100" s="235"/>
      <c r="B100" s="224" t="s">
        <v>1332</v>
      </c>
      <c r="C100" s="225" t="s">
        <v>1314</v>
      </c>
      <c r="D100" s="226" t="s">
        <v>293</v>
      </c>
      <c r="E100" s="141">
        <v>1000</v>
      </c>
      <c r="F100" s="158">
        <v>0</v>
      </c>
      <c r="G100" s="227">
        <f t="shared" ref="G100" si="11">ROUND(E100*F100,0)</f>
        <v>0</v>
      </c>
      <c r="H100" s="228"/>
    </row>
    <row r="101" spans="1:8" x14ac:dyDescent="0.25">
      <c r="A101" s="235"/>
      <c r="B101" s="224" t="s">
        <v>1333</v>
      </c>
      <c r="C101" s="225" t="s">
        <v>1313</v>
      </c>
      <c r="D101" s="226" t="s">
        <v>293</v>
      </c>
      <c r="E101" s="141">
        <v>1000</v>
      </c>
      <c r="F101" s="158">
        <v>0</v>
      </c>
      <c r="G101" s="227">
        <f t="shared" ref="G101:G104" si="12">ROUND(E101*F101,0)</f>
        <v>0</v>
      </c>
      <c r="H101" s="228"/>
    </row>
    <row r="102" spans="1:8" ht="27.75" customHeight="1" x14ac:dyDescent="0.25">
      <c r="A102" s="235"/>
      <c r="B102" s="224" t="s">
        <v>1334</v>
      </c>
      <c r="C102" s="225" t="s">
        <v>1316</v>
      </c>
      <c r="D102" s="226" t="s">
        <v>291</v>
      </c>
      <c r="E102" s="141">
        <v>200</v>
      </c>
      <c r="F102" s="158">
        <v>0</v>
      </c>
      <c r="G102" s="227">
        <f t="shared" si="12"/>
        <v>0</v>
      </c>
      <c r="H102" s="228"/>
    </row>
    <row r="103" spans="1:8" ht="27.75" customHeight="1" x14ac:dyDescent="0.25">
      <c r="A103" s="235"/>
      <c r="B103" s="224" t="s">
        <v>1335</v>
      </c>
      <c r="C103" s="225" t="s">
        <v>1315</v>
      </c>
      <c r="D103" s="226" t="s">
        <v>291</v>
      </c>
      <c r="E103" s="141">
        <v>200</v>
      </c>
      <c r="F103" s="158">
        <v>0</v>
      </c>
      <c r="G103" s="227">
        <f t="shared" si="12"/>
        <v>0</v>
      </c>
      <c r="H103" s="228"/>
    </row>
    <row r="104" spans="1:8" ht="19.5" customHeight="1" thickBot="1" x14ac:dyDescent="0.3">
      <c r="A104" s="235"/>
      <c r="B104" s="224" t="s">
        <v>1336</v>
      </c>
      <c r="C104" s="225" t="s">
        <v>1318</v>
      </c>
      <c r="D104" s="226" t="s">
        <v>1317</v>
      </c>
      <c r="E104" s="141">
        <v>50</v>
      </c>
      <c r="F104" s="158">
        <v>0</v>
      </c>
      <c r="G104" s="227">
        <f t="shared" si="12"/>
        <v>0</v>
      </c>
      <c r="H104" s="228"/>
    </row>
    <row r="105" spans="1:8" ht="15.75" thickBot="1" x14ac:dyDescent="0.3">
      <c r="A105" s="318" t="s">
        <v>1013</v>
      </c>
      <c r="B105" s="319"/>
      <c r="C105" s="319"/>
      <c r="D105" s="319"/>
      <c r="E105" s="319"/>
      <c r="F105" s="319"/>
      <c r="G105" s="320"/>
      <c r="H105" s="164">
        <f>+H89+H83+H77+H62+H47+H29+H16</f>
        <v>0</v>
      </c>
    </row>
    <row r="106" spans="1:8" x14ac:dyDescent="0.25">
      <c r="A106" s="321"/>
      <c r="B106" s="322"/>
      <c r="C106" s="322"/>
      <c r="D106" s="322"/>
      <c r="E106" s="322"/>
      <c r="F106" s="322"/>
      <c r="G106" s="322"/>
      <c r="H106" s="323"/>
    </row>
  </sheetData>
  <mergeCells count="33">
    <mergeCell ref="A1:H1"/>
    <mergeCell ref="A2:H2"/>
    <mergeCell ref="A3:H3"/>
    <mergeCell ref="B4:C4"/>
    <mergeCell ref="A5:B5"/>
    <mergeCell ref="C5:H5"/>
    <mergeCell ref="A6:B6"/>
    <mergeCell ref="C6:D6"/>
    <mergeCell ref="E6:F6"/>
    <mergeCell ref="G6:H6"/>
    <mergeCell ref="A7:B7"/>
    <mergeCell ref="C7:D7"/>
    <mergeCell ref="E7:F7"/>
    <mergeCell ref="G7:H7"/>
    <mergeCell ref="A8:B8"/>
    <mergeCell ref="C8:D8"/>
    <mergeCell ref="E8:F8"/>
    <mergeCell ref="G8:H8"/>
    <mergeCell ref="A9:B9"/>
    <mergeCell ref="C9:D9"/>
    <mergeCell ref="E9:F9"/>
    <mergeCell ref="G9:H9"/>
    <mergeCell ref="A105:G105"/>
    <mergeCell ref="A106:H106"/>
    <mergeCell ref="A10:B10"/>
    <mergeCell ref="C10:D10"/>
    <mergeCell ref="E10:F10"/>
    <mergeCell ref="G10:H10"/>
    <mergeCell ref="A11:B12"/>
    <mergeCell ref="C11:D12"/>
    <mergeCell ref="E11:F12"/>
    <mergeCell ref="G11:H11"/>
    <mergeCell ref="G12:H12"/>
  </mergeCells>
  <hyperlinks>
    <hyperlink ref="G12" r:id="rId1"/>
  </hyperlinks>
  <pageMargins left="0.70866141732283472" right="0.70866141732283472" top="0.74803149606299213" bottom="0.74803149606299213" header="0.31496062992125984" footer="0.31496062992125984"/>
  <pageSetup scale="63" orientation="portrait"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
  <sheetViews>
    <sheetView tabSelected="1" view="pageBreakPreview" zoomScaleNormal="100" zoomScaleSheetLayoutView="100" workbookViewId="0">
      <selection activeCell="F30" sqref="F30"/>
    </sheetView>
  </sheetViews>
  <sheetFormatPr baseColWidth="10" defaultRowHeight="15" x14ac:dyDescent="0.25"/>
  <cols>
    <col min="1" max="2" width="6.7109375" customWidth="1"/>
    <col min="3" max="3" width="36" customWidth="1"/>
    <col min="4" max="4" width="8.140625" customWidth="1"/>
    <col min="5" max="5" width="15.140625" customWidth="1"/>
    <col min="6" max="6" width="25.5703125" customWidth="1"/>
    <col min="7" max="7" width="20.140625" customWidth="1"/>
    <col min="8" max="8" width="19.42578125" customWidth="1"/>
  </cols>
  <sheetData>
    <row r="1" spans="1:8" ht="19.5" x14ac:dyDescent="0.25">
      <c r="A1" s="336" t="s">
        <v>968</v>
      </c>
      <c r="B1" s="336"/>
      <c r="C1" s="336"/>
      <c r="D1" s="336"/>
      <c r="E1" s="336"/>
      <c r="F1" s="336"/>
      <c r="G1" s="336"/>
      <c r="H1" s="337"/>
    </row>
    <row r="2" spans="1:8" ht="19.5" x14ac:dyDescent="0.25">
      <c r="A2" s="336" t="s">
        <v>733</v>
      </c>
      <c r="B2" s="336"/>
      <c r="C2" s="336"/>
      <c r="D2" s="336"/>
      <c r="E2" s="336"/>
      <c r="F2" s="336"/>
      <c r="G2" s="336"/>
      <c r="H2" s="337"/>
    </row>
    <row r="3" spans="1:8" ht="19.5" x14ac:dyDescent="0.25">
      <c r="A3" s="336" t="s">
        <v>969</v>
      </c>
      <c r="B3" s="336"/>
      <c r="C3" s="336"/>
      <c r="D3" s="336"/>
      <c r="E3" s="336"/>
      <c r="F3" s="336"/>
      <c r="G3" s="336"/>
      <c r="H3" s="337"/>
    </row>
    <row r="4" spans="1:8" ht="15.75" thickBot="1" x14ac:dyDescent="0.3">
      <c r="A4" s="76"/>
      <c r="B4" s="289"/>
      <c r="C4" s="289"/>
      <c r="D4" s="75"/>
      <c r="E4" s="117"/>
      <c r="F4" s="75"/>
      <c r="G4" s="75"/>
      <c r="H4" s="77"/>
    </row>
    <row r="5" spans="1:8" ht="37.5" customHeight="1" thickBot="1" x14ac:dyDescent="0.3">
      <c r="A5" s="300" t="s">
        <v>970</v>
      </c>
      <c r="B5" s="301"/>
      <c r="C5" s="314" t="s">
        <v>1341</v>
      </c>
      <c r="D5" s="314"/>
      <c r="E5" s="314"/>
      <c r="F5" s="314"/>
      <c r="G5" s="314"/>
      <c r="H5" s="315"/>
    </row>
    <row r="6" spans="1:8" ht="32.25" customHeight="1" x14ac:dyDescent="0.25">
      <c r="A6" s="316" t="s">
        <v>971</v>
      </c>
      <c r="B6" s="295"/>
      <c r="C6" s="317"/>
      <c r="D6" s="317"/>
      <c r="E6" s="295" t="s">
        <v>972</v>
      </c>
      <c r="F6" s="295"/>
      <c r="G6" s="295" t="s">
        <v>0</v>
      </c>
      <c r="H6" s="296"/>
    </row>
    <row r="7" spans="1:8" x14ac:dyDescent="0.25">
      <c r="A7" s="303" t="s">
        <v>973</v>
      </c>
      <c r="B7" s="304"/>
      <c r="C7" s="324"/>
      <c r="D7" s="324"/>
      <c r="E7" s="304" t="s">
        <v>974</v>
      </c>
      <c r="F7" s="304"/>
      <c r="G7" s="304" t="s">
        <v>975</v>
      </c>
      <c r="H7" s="335"/>
    </row>
    <row r="8" spans="1:8" x14ac:dyDescent="0.25">
      <c r="A8" s="303" t="s">
        <v>974</v>
      </c>
      <c r="B8" s="304"/>
      <c r="C8" s="324"/>
      <c r="D8" s="324"/>
      <c r="E8" s="304" t="s">
        <v>976</v>
      </c>
      <c r="F8" s="304"/>
      <c r="G8" s="325" t="s">
        <v>977</v>
      </c>
      <c r="H8" s="326"/>
    </row>
    <row r="9" spans="1:8" x14ac:dyDescent="0.25">
      <c r="A9" s="303" t="s">
        <v>976</v>
      </c>
      <c r="B9" s="304"/>
      <c r="C9" s="324"/>
      <c r="D9" s="324"/>
      <c r="E9" s="304" t="s">
        <v>978</v>
      </c>
      <c r="F9" s="304"/>
      <c r="G9" s="325" t="s">
        <v>979</v>
      </c>
      <c r="H9" s="326"/>
    </row>
    <row r="10" spans="1:8" x14ac:dyDescent="0.25">
      <c r="A10" s="303" t="s">
        <v>980</v>
      </c>
      <c r="B10" s="304"/>
      <c r="C10" s="324"/>
      <c r="D10" s="324"/>
      <c r="E10" s="304" t="s">
        <v>980</v>
      </c>
      <c r="F10" s="304"/>
      <c r="G10" s="325" t="s">
        <v>981</v>
      </c>
      <c r="H10" s="326"/>
    </row>
    <row r="11" spans="1:8" x14ac:dyDescent="0.25">
      <c r="A11" s="303" t="s">
        <v>985</v>
      </c>
      <c r="B11" s="304"/>
      <c r="C11" s="329"/>
      <c r="D11" s="329"/>
      <c r="E11" s="331" t="s">
        <v>982</v>
      </c>
      <c r="F11" s="331"/>
      <c r="G11" s="325" t="s">
        <v>983</v>
      </c>
      <c r="H11" s="326"/>
    </row>
    <row r="12" spans="1:8" ht="15.75" thickBot="1" x14ac:dyDescent="0.3">
      <c r="A12" s="327"/>
      <c r="B12" s="328"/>
      <c r="C12" s="330"/>
      <c r="D12" s="330"/>
      <c r="E12" s="332"/>
      <c r="F12" s="332"/>
      <c r="G12" s="333" t="s">
        <v>984</v>
      </c>
      <c r="H12" s="334"/>
    </row>
    <row r="13" spans="1:8" ht="15.75" thickBot="1" x14ac:dyDescent="0.3">
      <c r="A13" s="260"/>
      <c r="B13" s="261"/>
      <c r="C13" s="261"/>
      <c r="D13" s="261"/>
      <c r="E13" s="261"/>
      <c r="F13" s="261"/>
      <c r="G13" s="262"/>
      <c r="H13" s="263"/>
    </row>
    <row r="14" spans="1:8" ht="15.75" thickBot="1" x14ac:dyDescent="0.3">
      <c r="A14" s="242" t="s">
        <v>276</v>
      </c>
      <c r="B14" s="243" t="s">
        <v>1</v>
      </c>
      <c r="C14" s="219" t="s">
        <v>2</v>
      </c>
      <c r="D14" s="219" t="s">
        <v>732</v>
      </c>
      <c r="E14" s="220" t="s">
        <v>731</v>
      </c>
      <c r="F14" s="219" t="s">
        <v>1337</v>
      </c>
      <c r="G14" s="221" t="s">
        <v>1017</v>
      </c>
      <c r="H14" s="222" t="s">
        <v>1338</v>
      </c>
    </row>
    <row r="15" spans="1:8" ht="15.75" thickBot="1" x14ac:dyDescent="0.3">
      <c r="A15" s="232"/>
      <c r="B15" s="42"/>
      <c r="C15" s="43"/>
      <c r="D15" s="44"/>
      <c r="E15" s="118"/>
      <c r="F15" s="44"/>
      <c r="G15" s="58"/>
      <c r="H15" s="58"/>
    </row>
    <row r="16" spans="1:8" x14ac:dyDescent="0.25">
      <c r="A16" s="277"/>
      <c r="B16" s="280"/>
      <c r="C16" s="265" t="s">
        <v>1014</v>
      </c>
      <c r="D16" s="278" t="s">
        <v>514</v>
      </c>
      <c r="E16" s="266">
        <v>1</v>
      </c>
      <c r="F16" s="273">
        <f>+'OBRAS CIVILES'!H451</f>
        <v>0</v>
      </c>
      <c r="G16" s="279">
        <f>+F16*E16</f>
        <v>0</v>
      </c>
      <c r="H16" s="281"/>
    </row>
    <row r="17" spans="1:8" x14ac:dyDescent="0.25">
      <c r="A17" s="268"/>
      <c r="B17" s="269"/>
      <c r="C17" s="265" t="s">
        <v>1015</v>
      </c>
      <c r="D17" s="271" t="s">
        <v>514</v>
      </c>
      <c r="E17" s="272">
        <v>1</v>
      </c>
      <c r="F17" s="273">
        <f>+'OBRAS ELECTRICAS'!H234</f>
        <v>0</v>
      </c>
      <c r="G17" s="274">
        <f>+F17*E17</f>
        <v>0</v>
      </c>
      <c r="H17" s="281"/>
    </row>
    <row r="18" spans="1:8" ht="15.75" thickBot="1" x14ac:dyDescent="0.3">
      <c r="A18" s="268"/>
      <c r="B18" s="269"/>
      <c r="C18" s="267" t="s">
        <v>830</v>
      </c>
      <c r="D18" s="271" t="s">
        <v>514</v>
      </c>
      <c r="E18" s="272">
        <v>1</v>
      </c>
      <c r="F18" s="273">
        <f>+URBANO!H105</f>
        <v>0</v>
      </c>
      <c r="G18" s="274">
        <f>+F18*E18</f>
        <v>0</v>
      </c>
      <c r="H18" s="281"/>
    </row>
    <row r="19" spans="1:8" ht="15.75" thickBot="1" x14ac:dyDescent="0.3">
      <c r="A19" s="286" t="s">
        <v>272</v>
      </c>
      <c r="B19" s="287" t="s">
        <v>290</v>
      </c>
      <c r="C19" s="287" t="s">
        <v>272</v>
      </c>
      <c r="D19" s="287"/>
      <c r="E19" s="287"/>
      <c r="F19" s="287"/>
      <c r="G19" s="288"/>
      <c r="H19" s="164">
        <f>+G18+G17+G16</f>
        <v>0</v>
      </c>
    </row>
    <row r="20" spans="1:8" ht="15.75" thickBot="1" x14ac:dyDescent="0.3">
      <c r="A20" s="283"/>
      <c r="B20" s="284"/>
      <c r="C20" s="284"/>
      <c r="D20" s="284"/>
      <c r="E20" s="284"/>
      <c r="F20" s="284"/>
      <c r="G20" s="284"/>
      <c r="H20" s="285"/>
    </row>
    <row r="21" spans="1:8" x14ac:dyDescent="0.25">
      <c r="A21" s="344" t="s">
        <v>1089</v>
      </c>
      <c r="B21" s="345"/>
      <c r="C21" s="345"/>
      <c r="D21" s="345"/>
      <c r="E21" s="345"/>
      <c r="F21" s="346"/>
      <c r="G21" s="204">
        <v>0.2</v>
      </c>
      <c r="H21" s="205">
        <f>+H19*G21</f>
        <v>0</v>
      </c>
    </row>
    <row r="22" spans="1:8" x14ac:dyDescent="0.25">
      <c r="A22" s="347" t="s">
        <v>273</v>
      </c>
      <c r="B22" s="348"/>
      <c r="C22" s="348"/>
      <c r="D22" s="348"/>
      <c r="E22" s="348"/>
      <c r="F22" s="349"/>
      <c r="G22" s="203">
        <v>0.01</v>
      </c>
      <c r="H22" s="206">
        <f>+H19*G22</f>
        <v>0</v>
      </c>
    </row>
    <row r="23" spans="1:8" x14ac:dyDescent="0.25">
      <c r="A23" s="350" t="s">
        <v>274</v>
      </c>
      <c r="B23" s="351"/>
      <c r="C23" s="351"/>
      <c r="D23" s="351"/>
      <c r="E23" s="351"/>
      <c r="F23" s="352"/>
      <c r="G23" s="203">
        <v>0.05</v>
      </c>
      <c r="H23" s="206">
        <f>+H19*G23</f>
        <v>0</v>
      </c>
    </row>
    <row r="24" spans="1:8" ht="15.75" thickBot="1" x14ac:dyDescent="0.3">
      <c r="A24" s="338" t="s">
        <v>275</v>
      </c>
      <c r="B24" s="339"/>
      <c r="C24" s="339"/>
      <c r="D24" s="339"/>
      <c r="E24" s="339"/>
      <c r="F24" s="340"/>
      <c r="G24" s="207">
        <v>0.19</v>
      </c>
      <c r="H24" s="208">
        <f>+H23*G24</f>
        <v>0</v>
      </c>
    </row>
    <row r="25" spans="1:8" ht="15.75" thickBot="1" x14ac:dyDescent="0.3">
      <c r="A25" s="6"/>
      <c r="B25" s="74"/>
      <c r="C25" s="74"/>
      <c r="D25" s="73"/>
      <c r="E25" s="143"/>
      <c r="F25" s="110"/>
      <c r="G25" s="111"/>
      <c r="H25" s="111"/>
    </row>
    <row r="26" spans="1:8" ht="15.75" thickBot="1" x14ac:dyDescent="0.3">
      <c r="A26" s="341" t="s">
        <v>1012</v>
      </c>
      <c r="B26" s="342"/>
      <c r="C26" s="342"/>
      <c r="D26" s="342"/>
      <c r="E26" s="342"/>
      <c r="F26" s="342"/>
      <c r="G26" s="343"/>
      <c r="H26" s="202">
        <f>+H24+H23+H22+H21+H19</f>
        <v>0</v>
      </c>
    </row>
    <row r="27" spans="1:8" x14ac:dyDescent="0.25">
      <c r="A27" s="6"/>
      <c r="B27" s="7"/>
      <c r="C27" s="8"/>
      <c r="D27" s="9"/>
      <c r="E27" s="144"/>
      <c r="F27" s="10"/>
      <c r="G27" s="11"/>
    </row>
  </sheetData>
  <mergeCells count="38">
    <mergeCell ref="A24:F24"/>
    <mergeCell ref="A26:G26"/>
    <mergeCell ref="A19:G19"/>
    <mergeCell ref="A20:H20"/>
    <mergeCell ref="A21:F21"/>
    <mergeCell ref="A22:F22"/>
    <mergeCell ref="A23:F23"/>
    <mergeCell ref="A1:H1"/>
    <mergeCell ref="A2:H2"/>
    <mergeCell ref="A3:H3"/>
    <mergeCell ref="B4:C4"/>
    <mergeCell ref="A5:B5"/>
    <mergeCell ref="C5:H5"/>
    <mergeCell ref="A6:B6"/>
    <mergeCell ref="C6:D6"/>
    <mergeCell ref="E6:F6"/>
    <mergeCell ref="G6:H6"/>
    <mergeCell ref="A7:B7"/>
    <mergeCell ref="C7:D7"/>
    <mergeCell ref="E7:F7"/>
    <mergeCell ref="G7:H7"/>
    <mergeCell ref="A8:B8"/>
    <mergeCell ref="C8:D8"/>
    <mergeCell ref="E8:F8"/>
    <mergeCell ref="G8:H8"/>
    <mergeCell ref="A9:B9"/>
    <mergeCell ref="C9:D9"/>
    <mergeCell ref="E9:F9"/>
    <mergeCell ref="G9:H9"/>
    <mergeCell ref="G10:H10"/>
    <mergeCell ref="A11:B12"/>
    <mergeCell ref="C11:D12"/>
    <mergeCell ref="E11:F12"/>
    <mergeCell ref="G11:H11"/>
    <mergeCell ref="G12:H12"/>
    <mergeCell ref="A10:B10"/>
    <mergeCell ref="C10:D10"/>
    <mergeCell ref="E10:F10"/>
  </mergeCells>
  <hyperlinks>
    <hyperlink ref="G12" r:id="rId1"/>
  </hyperlinks>
  <printOptions horizontalCentered="1"/>
  <pageMargins left="0.70866141732283472" right="0.70866141732283472" top="0.74803149606299213" bottom="0.74803149606299213" header="0" footer="0"/>
  <pageSetup paperSize="2060" scale="60" fitToWidth="0" orientation="landscape"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5</vt:i4>
      </vt:variant>
    </vt:vector>
  </HeadingPairs>
  <TitlesOfParts>
    <vt:vector size="9" baseType="lpstr">
      <vt:lpstr>OBRAS CIVILES</vt:lpstr>
      <vt:lpstr>OBRAS ELECTRICAS</vt:lpstr>
      <vt:lpstr>URBANO</vt:lpstr>
      <vt:lpstr>RESUMEN</vt:lpstr>
      <vt:lpstr>'OBRAS CIVILES'!Área_de_impresión</vt:lpstr>
      <vt:lpstr>RESUMEN!Área_de_impresión</vt:lpstr>
      <vt:lpstr>'OBRAS CIVILES'!Títulos_a_imprimir</vt:lpstr>
      <vt:lpstr>'OBRAS ELECTRICAS'!Títulos_a_imprimir</vt:lpstr>
      <vt:lpstr>URBANO!Títulos_a_imprimir</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MAGDA</dc:creator>
  <cp:lastModifiedBy>user2</cp:lastModifiedBy>
  <cp:lastPrinted>2018-10-05T19:59:15Z</cp:lastPrinted>
  <dcterms:created xsi:type="dcterms:W3CDTF">2017-06-29T00:36:21Z</dcterms:created>
  <dcterms:modified xsi:type="dcterms:W3CDTF">2018-10-05T21:50:43Z</dcterms:modified>
</cp:coreProperties>
</file>