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150" windowWidth="9345" windowHeight="7575" activeTab="1"/>
  </bookViews>
  <sheets>
    <sheet name="ANALISIS UNITARIOS" sheetId="1" r:id="rId1"/>
    <sheet name="PRESUPUESTO GENERAL" sheetId="2" r:id="rId2"/>
  </sheets>
  <definedNames>
    <definedName name="_xlnm.Print_Area" localSheetId="1">'PRESUPUESTO GENERAL'!$A$1:$F$114</definedName>
    <definedName name="_xlnm.Print_Titles" localSheetId="0">'ANALISIS UNITARIOS'!$1:$5</definedName>
    <definedName name="_xlnm.Print_Titles" localSheetId="1">'PRESUPUESTO GENERAL'!$1:$6</definedName>
  </definedNames>
  <calcPr fullCalcOnLoad="1"/>
</workbook>
</file>

<file path=xl/sharedStrings.xml><?xml version="1.0" encoding="utf-8"?>
<sst xmlns="http://schemas.openxmlformats.org/spreadsheetml/2006/main" count="1802" uniqueCount="449">
  <si>
    <t>Certificación fibras</t>
  </si>
  <si>
    <t>Certificación de fibras</t>
  </si>
  <si>
    <t>3.11</t>
  </si>
  <si>
    <t>7. BREAKERS</t>
  </si>
  <si>
    <t>Breaker Trifásico Industrial 3x100 Amperios  600 Voltios  65 KA</t>
  </si>
  <si>
    <r>
      <t xml:space="preserve">Breaker 3x100 Amp 600 Voltios 65 Kamp. En </t>
    </r>
    <r>
      <rPr>
        <b/>
        <sz val="10"/>
        <rFont val="Arial Narrow"/>
        <family val="2"/>
      </rPr>
      <t>RNTG</t>
    </r>
  </si>
  <si>
    <t>ITEM : 8.1  Bandeja F.O LC 12 Dúplex 24 Puertos. Rack General</t>
  </si>
  <si>
    <t>ITEM : 8.2  Patch Cord F.O LC - LC MM 2M Dúplex</t>
  </si>
  <si>
    <t>8. VOZ Y DATOS RACK PRINCIPAL DEL EDIFICIO</t>
  </si>
  <si>
    <t>ITEM : 8.3  Conector F.O  LC</t>
  </si>
  <si>
    <t>ITEM : 8.4  Snap 6 Hilos LC P/Bandeja Modular Dup</t>
  </si>
  <si>
    <t>Kit regletas S110 50 pares Marca Siemon company. (incluye accesorios) referencia S110AA2-100FT</t>
  </si>
  <si>
    <t>8.5</t>
  </si>
  <si>
    <t>8.6</t>
  </si>
  <si>
    <t>8.7</t>
  </si>
  <si>
    <t>Cable No. 2</t>
  </si>
  <si>
    <t>8. VOZ Y DATOS</t>
  </si>
  <si>
    <t>ÍTEM : 4,1  Interruptor sencillo luminex kora</t>
  </si>
  <si>
    <t>ÍTEM : 4,2  Interruptor doble luminex kora</t>
  </si>
  <si>
    <t>ÍTEM : 4,3 Interruptor conmutable luminex kora</t>
  </si>
  <si>
    <t>Patch Cord F.O LC-LC MM 2M Dúplex. En Rack G</t>
  </si>
  <si>
    <t>Conector F.O LC</t>
  </si>
  <si>
    <t>TOTAL CAPITULOS</t>
  </si>
  <si>
    <t>Construcción de Campamento de 9m2</t>
  </si>
  <si>
    <t>2. DUCTOS</t>
  </si>
  <si>
    <t>2.18</t>
  </si>
  <si>
    <t>3. SALIDA  NORMAL, REGULADOS, VOZ Y DATOS</t>
  </si>
  <si>
    <t>3.8</t>
  </si>
  <si>
    <t>3.9</t>
  </si>
  <si>
    <t>3.10</t>
  </si>
  <si>
    <t>3.13</t>
  </si>
  <si>
    <t xml:space="preserve">4. ILUMINACION  </t>
  </si>
  <si>
    <t>4.5</t>
  </si>
  <si>
    <t>4.6</t>
  </si>
  <si>
    <t>4.7</t>
  </si>
  <si>
    <t>TOTAL CAPITULO 7</t>
  </si>
  <si>
    <t>TOTAL CAPITULO 8</t>
  </si>
  <si>
    <t>1. PRELIMINARES</t>
  </si>
  <si>
    <t xml:space="preserve">Balastro de rio, canto rodado-arena   </t>
  </si>
  <si>
    <t xml:space="preserve">Guadua taco 2.50-3m   </t>
  </si>
  <si>
    <t xml:space="preserve">Gancho p/teja asb. madera 
</t>
  </si>
  <si>
    <t xml:space="preserve">Candado yale 110-30         pre  </t>
  </si>
  <si>
    <t xml:space="preserve">Bisagra 3x2" cobriz  </t>
  </si>
  <si>
    <t xml:space="preserve">puntilla  2             cc   </t>
  </si>
  <si>
    <t xml:space="preserve">tabla 1x10x300 otobo        x  </t>
  </si>
  <si>
    <t xml:space="preserve">teja ondulit #6  </t>
  </si>
  <si>
    <t xml:space="preserve">Volqueta transporte mat.petreos 1-10kms                  </t>
  </si>
  <si>
    <t xml:space="preserve">Herramienta menor                                           </t>
  </si>
  <si>
    <t xml:space="preserve">Mano obra albanileria   2 ayudante-1 ofi                  </t>
  </si>
  <si>
    <t>m3</t>
  </si>
  <si>
    <t>Luminaria fluorescente  ILTELUX  SR 1X4 / ENV-12C-E/4T81741/E1 61x61</t>
  </si>
  <si>
    <t>Lampara de Emergencia Recargable</t>
  </si>
  <si>
    <t>Lamparas de Emergencia Recargables, Conexión a la Red Electrica. Incluye punto electrico.</t>
  </si>
  <si>
    <t>ÍTEM : 4,7 Luminaria de Emergencia</t>
  </si>
  <si>
    <t>ÍTEM : 4,6 Luminaria fluorescente IF SAB 1X4 / 2T83241 / E3                                     23X122</t>
  </si>
  <si>
    <t>ÍTEM : 4,4 Luminaria fluorescente ILTELUX  SR 1X4 / ENV-12C-E/4T81741/E1          61x61</t>
  </si>
  <si>
    <t xml:space="preserve">ÍTEM : 3,1 ( 3,2 - 3,3 )Cable de cobre THHN No. 12 </t>
  </si>
  <si>
    <t>ÍTEM : 2,2  Accesorios para bandeja de 30 x 8 x 240 cms.</t>
  </si>
  <si>
    <t>ÍTEM : 1,1  Construcción de Campamento de 9m2</t>
  </si>
  <si>
    <t>6.1</t>
  </si>
  <si>
    <t>6.2</t>
  </si>
  <si>
    <t>6.3</t>
  </si>
  <si>
    <t>6.4</t>
  </si>
  <si>
    <t>7.1</t>
  </si>
  <si>
    <t>8.1</t>
  </si>
  <si>
    <t>8.2</t>
  </si>
  <si>
    <t>8.3</t>
  </si>
  <si>
    <t>8.4</t>
  </si>
  <si>
    <t>1.1</t>
  </si>
  <si>
    <t>UND:     ML.</t>
  </si>
  <si>
    <t>ITEM</t>
  </si>
  <si>
    <t>DESCRIPCIÓN</t>
  </si>
  <si>
    <t>UNIDAD</t>
  </si>
  <si>
    <t>CANTIDAD</t>
  </si>
  <si>
    <t>Cable de cobre THHN No. 12</t>
  </si>
  <si>
    <t>Mts.</t>
  </si>
  <si>
    <t>Amarras plásticas de 20 cm.</t>
  </si>
  <si>
    <t>Un.</t>
  </si>
  <si>
    <t>Conector de resorte 3M</t>
  </si>
  <si>
    <t>Conector autodesforre</t>
  </si>
  <si>
    <t>Traslado materiales a la obra</t>
  </si>
  <si>
    <t>Global</t>
  </si>
  <si>
    <t>Herramienta menor</t>
  </si>
  <si>
    <t>M.O. Eléctrica 1ayudante+ 1 Oficial</t>
  </si>
  <si>
    <t>HC</t>
  </si>
  <si>
    <t>VALOR TOTAL UNITARIO</t>
  </si>
  <si>
    <t>UND:     UN.</t>
  </si>
  <si>
    <t>Tablero trifásico 36 circuitos</t>
  </si>
  <si>
    <t>Acrílico identificacion tablero</t>
  </si>
  <si>
    <t>Identificacion circuitos</t>
  </si>
  <si>
    <t>Breaker de incrustar 1 x 20</t>
  </si>
  <si>
    <t>Breaker de incrustar 2 x 20</t>
  </si>
  <si>
    <t>elementos de fijación</t>
  </si>
  <si>
    <t>Gl</t>
  </si>
  <si>
    <t>Organizadores de cables</t>
  </si>
  <si>
    <t>Patch cord 3 pies cat 6A</t>
  </si>
  <si>
    <t>Patch cord 5 pies cat 6A</t>
  </si>
  <si>
    <t>Marquillas acrílicas</t>
  </si>
  <si>
    <t>Un</t>
  </si>
  <si>
    <t>Anillos marcadores</t>
  </si>
  <si>
    <t>Multitoma para rack quest</t>
  </si>
  <si>
    <t>Extractor de aire para rack 3"</t>
  </si>
  <si>
    <t>Equipo de prueba para cables y salidas</t>
  </si>
  <si>
    <t>Unid</t>
  </si>
  <si>
    <t>1 Ing. + 1 Ayudante+ 1 oficial</t>
  </si>
  <si>
    <t>Toma en T</t>
  </si>
  <si>
    <t>Adaptador pvc de 3/4"</t>
  </si>
  <si>
    <t>Toma doble polo tierra aislado Leviton</t>
  </si>
  <si>
    <t>Placas adhesivas identificación equipos y circuitos</t>
  </si>
  <si>
    <t>Etiquetas adhesivas</t>
  </si>
  <si>
    <t>Toma GFCI de 15 amperios. Leviton</t>
  </si>
  <si>
    <t>Chazo plástico para panel yeso con tornillo</t>
  </si>
  <si>
    <t>Canal Chanel</t>
  </si>
  <si>
    <t>Varilla Roscada 3/8"</t>
  </si>
  <si>
    <t>Ancla multiuso 3/8"</t>
  </si>
  <si>
    <t>Arandela cuadrada 3/8"</t>
  </si>
  <si>
    <t>Tuerca 3/8"</t>
  </si>
  <si>
    <t>Cable de cobre desnudo No. 8</t>
  </si>
  <si>
    <t xml:space="preserve">Conector de superficie plana </t>
  </si>
  <si>
    <t>Accesorio en T, cruz, curva de 90 - 45</t>
  </si>
  <si>
    <t>Canaleta metálica C/D de 12cm x 5cm</t>
  </si>
  <si>
    <t xml:space="preserve">Cable de cobre desnudo No. 12 </t>
  </si>
  <si>
    <t>Mts</t>
  </si>
  <si>
    <t>Tubo EMT de 1/2" x 3 mts.</t>
  </si>
  <si>
    <t>Grapa conduit galv. de 1/2" 2 alas</t>
  </si>
  <si>
    <t xml:space="preserve">Unión E.M.T. de 1/2" </t>
  </si>
  <si>
    <t>Adaptador E.M.T. de 1/2"</t>
  </si>
  <si>
    <t>UN</t>
  </si>
  <si>
    <t>UND:     UN</t>
  </si>
  <si>
    <t>Tubo EMT de 1 1/2" x 3 mts.</t>
  </si>
  <si>
    <t>Caja metálica de 6" x 6" x 4"</t>
  </si>
  <si>
    <t>Tubo EMT de 1 1/4" x 3 mts.</t>
  </si>
  <si>
    <t>Tubo EMT de 1" x 3 mts.</t>
  </si>
  <si>
    <t>Tubo EMT de 3/4" x 3 mts.</t>
  </si>
  <si>
    <t>Caja metálica de 4" x 4"</t>
  </si>
  <si>
    <t>mts</t>
  </si>
  <si>
    <t>Accesorios bandeja 30x8</t>
  </si>
  <si>
    <t>Tomas Regulados</t>
  </si>
  <si>
    <t>Tomas Normales</t>
  </si>
  <si>
    <t>Iluminación</t>
  </si>
  <si>
    <t>Cable de Cobre THHN No. 12</t>
  </si>
  <si>
    <t>ML</t>
  </si>
  <si>
    <t>Tomas</t>
  </si>
  <si>
    <t>Cableado estructurado</t>
  </si>
  <si>
    <t>Cable UTP cat. 6A</t>
  </si>
  <si>
    <t>2.4</t>
  </si>
  <si>
    <t>2.5</t>
  </si>
  <si>
    <t>2.6</t>
  </si>
  <si>
    <t>IMPREVISTOS</t>
  </si>
  <si>
    <t>UTILIDAD</t>
  </si>
  <si>
    <t>TOTAL COSTOS INDIRECTOS</t>
  </si>
  <si>
    <t>TOTAL CAPITULO 1</t>
  </si>
  <si>
    <t>TOTAL CAPITULO 3</t>
  </si>
  <si>
    <t>TOTAL CAPITULO 2</t>
  </si>
  <si>
    <t>TOTAL CAPITULO 4</t>
  </si>
  <si>
    <t>V/U</t>
  </si>
  <si>
    <t>V/P</t>
  </si>
  <si>
    <t>Toma doble con polo a tierra Leviton</t>
  </si>
  <si>
    <t>2.7</t>
  </si>
  <si>
    <t>2.8</t>
  </si>
  <si>
    <t>Interruptor sencillo. Linea Lunare</t>
  </si>
  <si>
    <t>Interruptor doble. Linea Lunare</t>
  </si>
  <si>
    <t>Interruptor conmutable. Linea Lunare</t>
  </si>
  <si>
    <t xml:space="preserve">Cable cobre encauchetado 3 x 14 </t>
  </si>
  <si>
    <t>Clavija con polo a tierra</t>
  </si>
  <si>
    <t xml:space="preserve">Toma sencilla </t>
  </si>
  <si>
    <t>Chazo plástico de 3/16" con tornillo</t>
  </si>
  <si>
    <t>Chazo plástico de 3/16"  con tornillo</t>
  </si>
  <si>
    <t>Luminaria fluorescente   ILTELUX  4XT81741</t>
  </si>
  <si>
    <t>Chazo plástico de 3/16"</t>
  </si>
  <si>
    <t>Cinta aislante No. 33</t>
  </si>
  <si>
    <t>Cable No. 4</t>
  </si>
  <si>
    <t>Borna terminal No. 4</t>
  </si>
  <si>
    <t>TOTAL CAPITULO 6</t>
  </si>
  <si>
    <t>Face plate doble</t>
  </si>
  <si>
    <t>Toma RJ-45 CAT 6A (Datos)</t>
  </si>
  <si>
    <t>Patch panel 24 puertos cat 6A</t>
  </si>
  <si>
    <t>Ml</t>
  </si>
  <si>
    <t>Bandeja F.O SC 12 Dúplex 24 Puertos. En Rack G</t>
  </si>
  <si>
    <t>Snap 6 Hilos SC MM P/Bandeja Modular Dup</t>
  </si>
  <si>
    <t>ADMINISTRACIÓN</t>
  </si>
  <si>
    <t>IVA SOBRE LA UTILIDAD DEL CONSTRUCTOR</t>
  </si>
  <si>
    <t xml:space="preserve">TOTAL COSTOS INDIRECTOS + IVA sobre la utilidad </t>
  </si>
  <si>
    <t>VALOR TOTAL DE LA PROPUESTA ECONÓMICA</t>
  </si>
  <si>
    <t xml:space="preserve">COSTOS DIRECTOS CUARTO PISO Y ACOMETIDA DEL EDIFICIO </t>
  </si>
  <si>
    <t>Cable UTP CAT 6A</t>
  </si>
  <si>
    <t>Toma RJ-45 CAT 6A (Voz)</t>
  </si>
  <si>
    <t>Luminaria fluorescente IF SAB 1X4 / 2T83241 / E3 23X122</t>
  </si>
  <si>
    <t>UND:     Un</t>
  </si>
  <si>
    <t>CANT.</t>
  </si>
  <si>
    <t>V/UN</t>
  </si>
  <si>
    <t>V/PARCIAL</t>
  </si>
  <si>
    <t>UND:     Ml</t>
  </si>
  <si>
    <t>Lbs.</t>
  </si>
  <si>
    <t>Traslado materiales y equipo</t>
  </si>
  <si>
    <t>M.O. Eléctrica:  1 Oficial + 1 Ayudante</t>
  </si>
  <si>
    <t>Terminal de Ponchar Cable 1/0</t>
  </si>
  <si>
    <t>Traslado Materiales a la obra</t>
  </si>
  <si>
    <t>M.O. Eléctrica 1 Ayudante+1 Oficial</t>
  </si>
  <si>
    <t>Equipo</t>
  </si>
  <si>
    <t>2.1</t>
  </si>
  <si>
    <t>2.2</t>
  </si>
  <si>
    <t>2.3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</si>
  <si>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</si>
  <si>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</si>
  <si>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</si>
  <si>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</si>
  <si>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</si>
  <si>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</si>
  <si>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</si>
  <si>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</si>
  <si>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</si>
  <si>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</si>
  <si>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</si>
  <si>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</si>
  <si>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</si>
  <si>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</si>
  <si>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</si>
  <si>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</si>
  <si>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</si>
  <si>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</si>
  <si>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</si>
  <si>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</si>
  <si>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5.1</t>
  </si>
  <si>
    <t>5.2</t>
  </si>
  <si>
    <t>5.3</t>
  </si>
  <si>
    <t>5.4</t>
  </si>
  <si>
    <t>ACTIVIDAD</t>
  </si>
  <si>
    <t>U.M.</t>
  </si>
  <si>
    <t>VALOR/UN</t>
  </si>
  <si>
    <t>VALOR TOTAL</t>
  </si>
  <si>
    <t>TOTAL CAPITULO 5</t>
  </si>
  <si>
    <t>1. OBRAS PRLIMINARES</t>
  </si>
  <si>
    <t>Certificación de los puntos</t>
  </si>
  <si>
    <t>un</t>
  </si>
  <si>
    <t>Access point marca 3com Referencia 3850, incluye caja IP 66 Power Injector</t>
  </si>
  <si>
    <t>Tablero trifásico 18 circuitos con espacio para totalizador</t>
  </si>
  <si>
    <t>Amarras plásticas</t>
  </si>
  <si>
    <t>Amarras plasticas</t>
  </si>
  <si>
    <t>Bandeja F.O LC 12 Dúplex 24 Puertos. Rack General</t>
  </si>
  <si>
    <t>gl</t>
  </si>
  <si>
    <t>Bandeja para fibra optica de 12 pares LC (Incluye accesorios y terminales)</t>
  </si>
  <si>
    <t>Bandeja para fibra optica de 12 pares LC (incluye accesorios y terminales)</t>
  </si>
  <si>
    <t>Patch cord fibra optica LC -LC</t>
  </si>
  <si>
    <t>Diagrama de conexiones y plano adherido al rack</t>
  </si>
  <si>
    <t>Patch cord 3 pies cat 6A color azul</t>
  </si>
  <si>
    <t>Patch cord 3 pies cat 6A color rojo</t>
  </si>
  <si>
    <t>Patch cord 10 pies cat 6A</t>
  </si>
  <si>
    <t>Patch cord fibra optica LC - LC</t>
  </si>
  <si>
    <t>Patch Cord F.O LC - LC Dúplex</t>
  </si>
  <si>
    <t>Conector  F.O LC</t>
  </si>
  <si>
    <t>Cable Telefónico EKAK 30x2x0.5 Interior C/P</t>
  </si>
  <si>
    <t>Bandeja p/cable   c/D 30x8x2.4m</t>
  </si>
  <si>
    <t>Proyecto de Infraestructura Fisica - 2012</t>
  </si>
  <si>
    <t>Canaleta Metálica con div. AL 70%l 12cmx5cm L=2,40Mts</t>
  </si>
  <si>
    <t>Tubo E.M.T de 1 1/2" X 3M</t>
  </si>
  <si>
    <t>Tubo E.M.T de 1 1/4" X 3M</t>
  </si>
  <si>
    <t>Tubo E.M.T de 1 " X 3M</t>
  </si>
  <si>
    <t>Tubo E.M.T de 3/4" X 3M</t>
  </si>
  <si>
    <t>Tubo EMT de 1/2" x 3 M</t>
  </si>
  <si>
    <t>Curva EMT de 1 1/2"</t>
  </si>
  <si>
    <t>Curva EMT de 1 1/4"</t>
  </si>
  <si>
    <t>Curva EMT de 1 "</t>
  </si>
  <si>
    <t>Curva EMT de 3/4"</t>
  </si>
  <si>
    <t>Curva EMT de 1/2"</t>
  </si>
  <si>
    <t>Conector EMT de 1 1/2"</t>
  </si>
  <si>
    <t>Conector EMT de 1 1/4"</t>
  </si>
  <si>
    <t>Conector EMT de 1 "</t>
  </si>
  <si>
    <t>Conector EMT de 3/4"</t>
  </si>
  <si>
    <t>Conector EMT de 1/2"</t>
  </si>
  <si>
    <t>Toma Regulado</t>
  </si>
  <si>
    <t xml:space="preserve">Toma Voz y datos </t>
  </si>
  <si>
    <t>Centro de cableado Rack V-D 2A</t>
  </si>
  <si>
    <t>Centro de cableado Rack V-D 2B</t>
  </si>
  <si>
    <t>Centro de cableado Rack V-D 2C</t>
  </si>
  <si>
    <t>Toma de datos sencillo</t>
  </si>
  <si>
    <t>3.12</t>
  </si>
  <si>
    <t>5. TABLEROS ELECTRICOS 2 PISO</t>
  </si>
  <si>
    <t>6. ACOMETIDAS 2  PISO</t>
  </si>
  <si>
    <t>Tablero TN2-A de 36 circuitos con totalizador</t>
  </si>
  <si>
    <t>Tablero TN2-B de 36 circuitos con totalizador</t>
  </si>
  <si>
    <t>Acometida a tablero TN-2A</t>
  </si>
  <si>
    <t>Acometida a tablero TN-2B</t>
  </si>
  <si>
    <t>Acometida a tablero TR-2A</t>
  </si>
  <si>
    <t>Acometida a tablero TR-2B</t>
  </si>
  <si>
    <t>5.5</t>
  </si>
  <si>
    <t>5.6</t>
  </si>
  <si>
    <t>Tablero TAA 2A de 18 circuitos con totalizador</t>
  </si>
  <si>
    <t>Tablero TAA 2B de 18 circuitos con totalizador</t>
  </si>
  <si>
    <t>6.5</t>
  </si>
  <si>
    <t>6.6</t>
  </si>
  <si>
    <t>Acometida a tablero TAA-2A</t>
  </si>
  <si>
    <t>Acometida a tablero TAA-2B</t>
  </si>
  <si>
    <t>Cable Telefónico EKAK 25x2x0.5 Interior C/P. Acometidas al Cuarto Piso</t>
  </si>
  <si>
    <t>Regleta de 50 pares 110</t>
  </si>
  <si>
    <t>7. BREAKERS CUARTO ELECTRICO</t>
  </si>
  <si>
    <t>8.8</t>
  </si>
  <si>
    <t>6.7</t>
  </si>
  <si>
    <t>Acometida a tablero TAA- TG</t>
  </si>
  <si>
    <t>7.2</t>
  </si>
  <si>
    <r>
      <t xml:space="preserve">Breaker 3x70 Amp 600 Voltios 65 Kamp. En </t>
    </r>
    <r>
      <rPr>
        <b/>
        <sz val="10"/>
        <rFont val="Arial Narrow"/>
        <family val="2"/>
      </rPr>
      <t>RNTG</t>
    </r>
  </si>
  <si>
    <t>CONSTRUCCION DE LAS REDES; NORMAL, REGULADA, VOZ Y DATOS EN EL SEGUNDO PISO A REMODELAR DEL EDIFICIO DE AULAS Y CUBICULOS (LOS CINCOS)</t>
  </si>
  <si>
    <t>INSTALACION ELECTRICA NORMAL, REGULADA Y VOZ Y DATOS DEL SEGUNDO PISO</t>
  </si>
  <si>
    <t>Bandeja de 30 x 8 x 2.4 mts. c/T, c/D con tapa</t>
  </si>
  <si>
    <t>ÍTEM : 2,1  Bandeja p/cable , c/D de 30 x 8 x 240 cms. Con tapa</t>
  </si>
  <si>
    <t>ÍTEM : 2,3 Canaleta metálica con división ( 30/70 %) de 12cm x 5cm 240 cms.</t>
  </si>
  <si>
    <t>ÍTEM : 2,4 Tubo metálico galvanizado EMT de 1 1/2" x 3 Mts.</t>
  </si>
  <si>
    <t>ÍTEM : 2,5 Tubo metálico galvanizado EMT de 1 1/4" x 3 Mts.</t>
  </si>
  <si>
    <t>ÍTEM : 2,6 Tubo metálico galvanizado EMT de 1" x 3 Mts.</t>
  </si>
  <si>
    <t>ÍTEM : 2,7 Tubo metálico galvanizado EMT de 3/4" x 3 Mts.</t>
  </si>
  <si>
    <t>ÍTEM : 2,8 Tubo metálico galvanizado EMT de 1/2" x 3 Mts.</t>
  </si>
  <si>
    <t xml:space="preserve">Curva E.M.T. de 1/2" </t>
  </si>
  <si>
    <t xml:space="preserve">Curva E.M.T. de 11/2" </t>
  </si>
  <si>
    <t xml:space="preserve">Unión E.M.T. de 11/2" </t>
  </si>
  <si>
    <t xml:space="preserve">ÍTEM : 2,9 Curva E.M.T. de 11/2" </t>
  </si>
  <si>
    <t xml:space="preserve">ÍTEM : 2,10 Curva E.M.T. de 11/4" </t>
  </si>
  <si>
    <t xml:space="preserve">Curva E.M.T. de 11/4" </t>
  </si>
  <si>
    <t xml:space="preserve">Unión E.M.T. de 11/4" </t>
  </si>
  <si>
    <t xml:space="preserve">Curva E.M.T. de 1" </t>
  </si>
  <si>
    <t xml:space="preserve">Unión E.M.T. de 1" </t>
  </si>
  <si>
    <t xml:space="preserve">ÍTEM : 2,11 Curva E.M.T. de 1" </t>
  </si>
  <si>
    <t xml:space="preserve">Curva E.M.T. de 3/4" </t>
  </si>
  <si>
    <t xml:space="preserve">Unión E.M.T. de 3/4" </t>
  </si>
  <si>
    <t xml:space="preserve">ÍTEM : 2,12 Curva E.M.T. de 3/4" </t>
  </si>
  <si>
    <t xml:space="preserve">ÍTEM : 2,13 Curva E.M.T. de 1/2" </t>
  </si>
  <si>
    <t xml:space="preserve">ÍTEM : 2,14 Conector  E.M.T. de 1 1/2" </t>
  </si>
  <si>
    <t>Grapa conduit galv. de 3/4" 2 alas</t>
  </si>
  <si>
    <t>Adaptador E.M.T. de 11/2"</t>
  </si>
  <si>
    <t xml:space="preserve">ÍTEM : 2,15 Conector  E.M.T. de 1 1/4" </t>
  </si>
  <si>
    <t>Adaptador E.M.T. de 11/4"</t>
  </si>
  <si>
    <t>Adaptador E.M.T. de 1"</t>
  </si>
  <si>
    <t>Adaptador E.M.T. de 3/4"</t>
  </si>
  <si>
    <t xml:space="preserve">ÍTEM : 2,16 Conector  E.M.T. de 1 " </t>
  </si>
  <si>
    <t xml:space="preserve">ÍTEM : 2,17 Conector  E.M.T. de 3/4 " </t>
  </si>
  <si>
    <t xml:space="preserve">ÍTEM : 2,18 Conector  E.M.T. de 1/2 " </t>
  </si>
  <si>
    <t>Troquel piramidal metalico o caja FS</t>
  </si>
  <si>
    <t>Caja metalica FS</t>
  </si>
  <si>
    <t>Chazo plastico</t>
  </si>
  <si>
    <t>Adaptador  EM T de 3/4"</t>
  </si>
  <si>
    <t>Adaptador emt de 3/4"</t>
  </si>
  <si>
    <t>Adaptador EMT de 3/4"</t>
  </si>
  <si>
    <t>ÍTEM : 4,5 Luminaria fluorescente BALA SOBREPONER 26 W</t>
  </si>
  <si>
    <t>Bala sobreponer/  fluoresc</t>
  </si>
  <si>
    <t>Totalizador trifasico 3 x7 0 amp.</t>
  </si>
  <si>
    <t>Totalizador trifasico 3 x 70 amp.</t>
  </si>
  <si>
    <t>Borna terminal No. 2</t>
  </si>
  <si>
    <t>ÍTEM : 5,1 Tablero TN2-A de 36 circuitos con espacio para totalizador</t>
  </si>
  <si>
    <t>ÍTEM : 5,2 Tablero TN2-B de 36 circuitos con espacio para totalizador</t>
  </si>
  <si>
    <t>ÍTEM : 5,4 Tablero TR2-B de 18 circuitos con espacio para totalizador</t>
  </si>
  <si>
    <t>ÍTEM : 5,5 Tablero TAA-2A de 18 circuitos con espacio para totalizador</t>
  </si>
  <si>
    <t>ÍTEM : 5,6 Tablero TAA-2B de 18 circuitos con espacio para totalizador</t>
  </si>
  <si>
    <t>4. ILUMINACION DEL SEGUNDO PISO</t>
  </si>
  <si>
    <t xml:space="preserve">3. SALIDAS ELECTRICAS NORMAL, REGULADA, DE VOZ Y DATOS  </t>
  </si>
  <si>
    <t xml:space="preserve">5. TABLEROS ELECTRICOS DEL SEGUNDO PISO </t>
  </si>
  <si>
    <t>6. ACOMETIDAS DEL SEGUNDO PISO</t>
  </si>
  <si>
    <t>ITEM: 6,3 Acometida a Tablero TR2-A</t>
  </si>
  <si>
    <t>ITEM: 6,2 Acometida a Tablero TN2-B</t>
  </si>
  <si>
    <t>ITEM: 6,1 Acometida a Tablero TN2-A</t>
  </si>
  <si>
    <t>ITEM: 6,4 Acometida a Tablero TR-2B</t>
  </si>
  <si>
    <t>ITEM: 6,3 Acometida a Tablero TAA-2A</t>
  </si>
  <si>
    <t>ITEM: 6,4 Acometida a Tablero TAA-2B</t>
  </si>
  <si>
    <t>ITEM: 6,5 Acometida a Tablero TAA-TG</t>
  </si>
  <si>
    <t>Cable No. 2/0</t>
  </si>
  <si>
    <t>Borna terminal No. 2/0</t>
  </si>
  <si>
    <t>ITEM : 7.1  Breakers 3x100 Amperios Industrial 600 Voltios 65 KA.  Totalizadores Protección TN-4A  y  TN-4B</t>
  </si>
  <si>
    <t>ITEM : 7.2  Breakers 3x70 Amperios Industrial 600 Voltios 65 KA.  Totalizadores Protección TN-4A  y  TN-4B</t>
  </si>
  <si>
    <t>Breaker Trifásico Industrial 3x70 Amperios  600 Voltios  65 KA</t>
  </si>
  <si>
    <t>Totalizador trifasico 3 x 100 amp.</t>
  </si>
  <si>
    <t>ITEM : 8.5  Fibra Óptica 6 Hilos Tigger Buffer in/out. Acometidas a Racks Piso 2</t>
  </si>
  <si>
    <t>ITEM : 8.7  Cable Telefónico EKAK 25x2x0.5 Interior C/P. Acometidas al  Piso 2</t>
  </si>
  <si>
    <t>Rack cerrado de pared, marca QUEST, estandar de telecomunicaciones 30 U</t>
  </si>
  <si>
    <t>Access Point 3CRWE876075</t>
  </si>
  <si>
    <t>8.9</t>
  </si>
  <si>
    <t>ITEM : 8.9 REGLETAS TELEFONICAS</t>
  </si>
  <si>
    <t xml:space="preserve">Switch marca CISCO referencia Catalist  2960S (24 puertos G ethernet  100/1000 + 2 X SFP LAN LITE) </t>
  </si>
  <si>
    <t>Modulo para fibra ref 1000SX SFP -LC</t>
  </si>
  <si>
    <t>Accesorios para la infraestructura cajas, uniones, curvas, terminales</t>
  </si>
  <si>
    <t>Analog Dome, 1/3” Super HAD CCD, 600TV Lines, Electronic Day Night, 3.7mm &amp; 8mm Lenses Included, Surface Mount, 24 VAC/12 VDC</t>
  </si>
  <si>
    <t>Video balum y adaptador samsung</t>
  </si>
  <si>
    <t>suministro e instalacion Cable UTP cat 6: marca AMP</t>
  </si>
  <si>
    <t>suministro e instalacion cable trenzado # 12 awg 600v</t>
  </si>
  <si>
    <t>suministro e instalacionde ups de 5 kva sistema de cctv y control de acceso</t>
  </si>
  <si>
    <t>suministro e instalacion de tablero de 8 ctos para cctv y control de acceso</t>
  </si>
  <si>
    <t>suministro de acometida del tablero normal a la ups cable # 8</t>
  </si>
  <si>
    <t>TOTAL CAPITULO 10</t>
  </si>
  <si>
    <t xml:space="preserve">suministro e instalacion de tubo PVC de 3/4 </t>
  </si>
  <si>
    <t>GL</t>
  </si>
  <si>
    <t>Aires Acondicionados</t>
  </si>
  <si>
    <t xml:space="preserve">ÍTEM : 3.4 Cable de cobre THHN No. 8 </t>
  </si>
  <si>
    <t>Cable de cobre THHN No. 8</t>
  </si>
  <si>
    <t>ÍTEM : 3,5 Toma Normal Leviton</t>
  </si>
  <si>
    <t xml:space="preserve">ÍTEM : 3,6 Toma regulado </t>
  </si>
  <si>
    <t xml:space="preserve">ÍTEM : 3,7  Toma  voz y datos </t>
  </si>
  <si>
    <t>ÍTEM : 3,8  Toma  datos</t>
  </si>
  <si>
    <t>ÍTEM : 3,9  Toma en T</t>
  </si>
  <si>
    <t>ÍTEM : 310 Toma GFCI de 15 Amp. Leviton</t>
  </si>
  <si>
    <t>ÍTEM : 3,11 Cable UTP CAT 6A</t>
  </si>
  <si>
    <t>ÍTEM : 3.12 Centro de cableado Rack V-D2A</t>
  </si>
  <si>
    <t>ÍTEM :  3,13 Centro de cableado Rack V-D2B</t>
  </si>
  <si>
    <t>ÍTEM :  3,14 Centro de cableado Rack V-D2C</t>
  </si>
  <si>
    <t>Mano de obra instalación y configuración de equipos y puesta en marcha de los equipos. Ingeniero + oficial +1ayudante</t>
  </si>
  <si>
    <t>Instalacion de CCTV con 9 camaras de seguridad tipo domo Analogo 1/3" super HAD CCD, 600TV lineas, electronic Day/ Nigth</t>
  </si>
  <si>
    <t>ITEM : 8.8  ACCESS POINT  REF 3CRWE 8760</t>
  </si>
  <si>
    <t>Access Point 3CRWE876075 POE</t>
  </si>
  <si>
    <t>Breaker de incrustar 2x40</t>
  </si>
  <si>
    <t>1.2</t>
  </si>
  <si>
    <t>1.3</t>
  </si>
  <si>
    <t>Desmonte de instalaciones existentes, incluye, bandeja, canaletas, ductos, tuebrias, tableros electrico, accesoriios y cables de todos los puntos que se encuenrten a la vista, ( cajas de tomas, tomas , interruptores y luminarias). Para un area de 1400m2. Estas instalaciones existentes se encuentran en aulas,pasillos y cuartos utiles.</t>
  </si>
  <si>
    <t>Desmonte y reinstalacion de equipos de video Beams, incluye soportes, cables, tuberias y canaletas</t>
  </si>
  <si>
    <t>ÍTEM : 1,2  desmonte y reinstalacion de equipos de video beams</t>
  </si>
  <si>
    <t xml:space="preserve">Accesorios </t>
  </si>
  <si>
    <t>ÍTEM : 1,3 Desmonte de instalaciones electricas existentes</t>
  </si>
  <si>
    <t>Accesorios</t>
  </si>
  <si>
    <t>Fibra Óptica 6 Hilos Tigger Buffer in/out. Acometidas a Racks V-D 4A y V-D 4B. Segundo</t>
  </si>
  <si>
    <t>ITEM : 9.01  SISTEMA DE CAMARAS DE SEGURIDAD</t>
  </si>
  <si>
    <t>9.01</t>
  </si>
  <si>
    <t>switche cisco Catalist 3750 X 12 PORT GE SFP IP SERVICES Completo con 12 SFP</t>
  </si>
  <si>
    <t>ÍTEM : 5,3 Tablero TR2-A de 24 circuitos con espacio para totalizador</t>
  </si>
  <si>
    <t>9. SISTEMA CAMARAS DE SEGURIDAD</t>
  </si>
  <si>
    <t>Cable No. 1/0</t>
  </si>
  <si>
    <t>Cable No. 2  3 F</t>
  </si>
  <si>
    <t>Cable No. 1/0  N</t>
  </si>
  <si>
    <t>cable No 4  T</t>
  </si>
  <si>
    <t>Cable No. 6</t>
  </si>
  <si>
    <t>Fibra Óptica 6 Hilos Tigger Buffer in/out 50/125</t>
  </si>
  <si>
    <t xml:space="preserve">ITEM : 8.6  SWITCHE  PARA Fibra Óptica </t>
  </si>
  <si>
    <t>Switche para fibra de 12 puertos SFP</t>
  </si>
  <si>
    <t xml:space="preserve">Toma Normal </t>
  </si>
  <si>
    <t xml:space="preserve">Toma GFCI de 15 Amp. </t>
  </si>
  <si>
    <t xml:space="preserve">Interruptor sencillo </t>
  </si>
  <si>
    <t xml:space="preserve">Interruptor doble </t>
  </si>
  <si>
    <t xml:space="preserve">Interruptor conmutable </t>
  </si>
  <si>
    <t>Luminaria fluorescente  SR 1X4 / ENV-12C-E/4T81741/E1 61X61</t>
  </si>
  <si>
    <t>Luminaria Bala  fluorescente sencilla</t>
  </si>
  <si>
    <t>Tablero trifásico 24 circuitos con espacio para totalizador</t>
  </si>
  <si>
    <t xml:space="preserve">Switch referencia Catalist  WS C2960 24TTL </t>
  </si>
  <si>
    <t xml:space="preserve">Switch referencia Catalist  2960S (24 puertos G ethernet  100/1000 + 2 X SFP LAN LITE) </t>
  </si>
  <si>
    <t xml:space="preserve">Equipo de prueba para cables y salidas </t>
  </si>
  <si>
    <t>Cruzada con multipares hacia 2do piso</t>
  </si>
  <si>
    <t>DVR, 16CH, 1TB, H.264, 60fps@4CIF, 20fps@2CIF, 240fps@CIF, DVD, Smart</t>
  </si>
  <si>
    <t xml:space="preserve">TV 40" full HD </t>
  </si>
  <si>
    <t>3.14</t>
  </si>
  <si>
    <t>Tablero TR2-A de 24 circuitos con totalizador</t>
  </si>
  <si>
    <t>Tablero TR2-B de 36 circuitos con totalizador</t>
  </si>
  <si>
    <t>Tablero trifásico 36 circuitos con espacio para totalizador</t>
  </si>
  <si>
    <t>CONSTRUCCION DE LAS REDES; NORMAL, REGULADA, VOZ Y DATOS EN EL SEGUNDO PISO DEL EDIFICIO DE AULAS Y CUBICULOS (LOS CINCOS)</t>
  </si>
  <si>
    <t xml:space="preserve"> FORMATO DE CANTIDADES DE OBRA </t>
  </si>
  <si>
    <t xml:space="preserve">FORMATO DE ANALISIS DE PRECIOS UNITARIOS </t>
  </si>
  <si>
    <t xml:space="preserve">Portacandado  moag12 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</si>
</sst>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.00\ _€_-;\-* #,##0.00\ _€_-;_-* &quot;-&quot;??\ _€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\ &quot;€&quot;_-;\-* #,##0\ &quot;€&quot;_-;_-* &quot;-&quot;\ &quot;€&quot;_-;_-@_-"/>
    <numFmt numFmtId="176" formatCode="0.0"/>
    <numFmt numFmtId="177" formatCode="0.00000000000000"/>
    <numFmt numFmtId="178" formatCode="#,##0.0"/>
    <numFmt numFmtId="179" formatCode="0.000"/>
    <numFmt numFmtId="180" formatCode="[$$-240A]\ #,##0.00"/>
    <numFmt numFmtId="181" formatCode="#,##0.000"/>
    <numFmt numFmtId="182" formatCode="#,##0.0000"/>
    <numFmt numFmtId="183" formatCode="[$$-240A]\ #,##0"/>
    <numFmt numFmtId="184" formatCode="#,##0.00_ ;[Red]\-#,##0.00\ "/>
    <numFmt numFmtId="185" formatCode="#,##0_ ;[Red]\-#,##0\ "/>
    <numFmt numFmtId="186" formatCode="[$$-240A]\ #,##0;[Red][$$-240A]\ \-#,##0"/>
    <numFmt numFmtId="187" formatCode="0.0000"/>
    <numFmt numFmtId="188" formatCode="[$$-240A]\ 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i/>
      <u val="single"/>
      <sz val="10"/>
      <name val="Arial Narrow"/>
      <family val="2"/>
    </font>
    <font>
      <b/>
      <sz val="14"/>
      <name val="Arial Narrow"/>
      <family val="2"/>
    </font>
    <font>
      <sz val="10"/>
      <color indexed="9"/>
      <name val="Arial Narrow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17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00">
    <xf numFmtId="0" fontId="0" fillId="0" borderId="0" xfId="0" applyAlignment="1">
      <alignment/>
    </xf>
    <xf numFmtId="183" fontId="0" fillId="0" borderId="0" xfId="0" applyNumberFormat="1" applyAlignment="1">
      <alignment/>
    </xf>
    <xf numFmtId="0" fontId="21" fillId="0" borderId="0" xfId="51" applyFont="1" applyBorder="1" applyAlignment="1">
      <alignment vertical="center" wrapText="1"/>
      <protection/>
    </xf>
    <xf numFmtId="3" fontId="20" fillId="0" borderId="0" xfId="51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183" fontId="24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/>
    </xf>
    <xf numFmtId="0" fontId="24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1" fontId="24" fillId="0" borderId="11" xfId="0" applyNumberFormat="1" applyFont="1" applyFill="1" applyBorder="1" applyAlignment="1">
      <alignment horizontal="center" vertical="center" wrapText="1"/>
    </xf>
    <xf numFmtId="1" fontId="24" fillId="0" borderId="14" xfId="0" applyNumberFormat="1" applyFont="1" applyFill="1" applyBorder="1" applyAlignment="1">
      <alignment horizontal="center"/>
    </xf>
    <xf numFmtId="3" fontId="24" fillId="0" borderId="14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left" indent="1"/>
    </xf>
    <xf numFmtId="0" fontId="24" fillId="0" borderId="14" xfId="0" applyFont="1" applyFill="1" applyBorder="1" applyAlignment="1">
      <alignment horizontal="center"/>
    </xf>
    <xf numFmtId="183" fontId="24" fillId="0" borderId="14" xfId="0" applyNumberFormat="1" applyFont="1" applyFill="1" applyBorder="1" applyAlignment="1">
      <alignment/>
    </xf>
    <xf numFmtId="183" fontId="24" fillId="0" borderId="15" xfId="0" applyNumberFormat="1" applyFont="1" applyFill="1" applyBorder="1" applyAlignment="1">
      <alignment/>
    </xf>
    <xf numFmtId="3" fontId="24" fillId="0" borderId="14" xfId="0" applyNumberFormat="1" applyFont="1" applyFill="1" applyBorder="1" applyAlignment="1">
      <alignment/>
    </xf>
    <xf numFmtId="3" fontId="24" fillId="0" borderId="15" xfId="0" applyNumberFormat="1" applyFont="1" applyFill="1" applyBorder="1" applyAlignment="1">
      <alignment/>
    </xf>
    <xf numFmtId="183" fontId="30" fillId="0" borderId="15" xfId="0" applyNumberFormat="1" applyFont="1" applyFill="1" applyBorder="1" applyAlignment="1">
      <alignment/>
    </xf>
    <xf numFmtId="183" fontId="24" fillId="0" borderId="16" xfId="0" applyNumberFormat="1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left"/>
    </xf>
    <xf numFmtId="3" fontId="24" fillId="0" borderId="11" xfId="0" applyNumberFormat="1" applyFont="1" applyFill="1" applyBorder="1" applyAlignment="1">
      <alignment horizontal="center"/>
    </xf>
    <xf numFmtId="183" fontId="24" fillId="0" borderId="11" xfId="0" applyNumberFormat="1" applyFont="1" applyFill="1" applyBorder="1" applyAlignment="1">
      <alignment/>
    </xf>
    <xf numFmtId="183" fontId="24" fillId="0" borderId="18" xfId="0" applyNumberFormat="1" applyFont="1" applyFill="1" applyBorder="1" applyAlignment="1">
      <alignment/>
    </xf>
    <xf numFmtId="0" fontId="24" fillId="0" borderId="14" xfId="0" applyFont="1" applyFill="1" applyBorder="1" applyAlignment="1">
      <alignment horizontal="left"/>
    </xf>
    <xf numFmtId="183" fontId="24" fillId="0" borderId="17" xfId="0" applyNumberFormat="1" applyFont="1" applyFill="1" applyBorder="1" applyAlignment="1">
      <alignment/>
    </xf>
    <xf numFmtId="0" fontId="24" fillId="0" borderId="14" xfId="51" applyFont="1" applyFill="1" applyBorder="1" applyAlignment="1">
      <alignment horizontal="left" vertical="center" wrapText="1"/>
      <protection/>
    </xf>
    <xf numFmtId="0" fontId="24" fillId="0" borderId="14" xfId="51" applyFont="1" applyFill="1" applyBorder="1" applyAlignment="1">
      <alignment horizontal="center" vertical="center" wrapText="1"/>
      <protection/>
    </xf>
    <xf numFmtId="0" fontId="24" fillId="0" borderId="13" xfId="51" applyFont="1" applyFill="1" applyBorder="1" applyAlignment="1">
      <alignment horizontal="center" vertical="center" wrapText="1"/>
      <protection/>
    </xf>
    <xf numFmtId="183" fontId="24" fillId="0" borderId="14" xfId="51" applyNumberFormat="1" applyFont="1" applyFill="1" applyBorder="1" applyAlignment="1">
      <alignment vertical="center" wrapText="1"/>
      <protection/>
    </xf>
    <xf numFmtId="0" fontId="24" fillId="0" borderId="0" xfId="51" applyFont="1" applyFill="1" applyBorder="1" applyAlignment="1">
      <alignment horizontal="justify" vertical="center" wrapText="1"/>
      <protection/>
    </xf>
    <xf numFmtId="0" fontId="24" fillId="0" borderId="0" xfId="51" applyFont="1" applyFill="1" applyBorder="1" applyAlignment="1">
      <alignment horizontal="center" vertical="center" wrapText="1"/>
      <protection/>
    </xf>
    <xf numFmtId="0" fontId="24" fillId="0" borderId="0" xfId="51" applyFont="1" applyFill="1" applyBorder="1" applyAlignment="1">
      <alignment vertical="center" wrapText="1"/>
      <protection/>
    </xf>
    <xf numFmtId="183" fontId="25" fillId="0" borderId="19" xfId="51" applyNumberFormat="1" applyFont="1" applyFill="1" applyBorder="1" applyAlignment="1">
      <alignment horizontal="right" vertical="center" wrapText="1"/>
      <protection/>
    </xf>
    <xf numFmtId="183" fontId="25" fillId="0" borderId="20" xfId="51" applyNumberFormat="1" applyFont="1" applyFill="1" applyBorder="1" applyAlignment="1">
      <alignment horizontal="righ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justify"/>
    </xf>
    <xf numFmtId="0" fontId="23" fillId="0" borderId="22" xfId="0" applyFont="1" applyFill="1" applyBorder="1" applyAlignment="1">
      <alignment horizontal="center" vertical="center"/>
    </xf>
    <xf numFmtId="178" fontId="23" fillId="0" borderId="22" xfId="0" applyNumberFormat="1" applyFont="1" applyFill="1" applyBorder="1" applyAlignment="1">
      <alignment horizontal="center" vertical="center"/>
    </xf>
    <xf numFmtId="4" fontId="23" fillId="0" borderId="22" xfId="0" applyNumberFormat="1" applyFont="1" applyFill="1" applyBorder="1" applyAlignment="1">
      <alignment horizontal="center" vertical="top" wrapText="1"/>
    </xf>
    <xf numFmtId="4" fontId="23" fillId="0" borderId="23" xfId="0" applyNumberFormat="1" applyFont="1" applyFill="1" applyBorder="1" applyAlignment="1">
      <alignment horizontal="center" vertical="top" wrapText="1"/>
    </xf>
    <xf numFmtId="183" fontId="25" fillId="0" borderId="24" xfId="51" applyNumberFormat="1" applyFont="1" applyFill="1" applyBorder="1" applyAlignment="1">
      <alignment vertical="center"/>
      <protection/>
    </xf>
    <xf numFmtId="183" fontId="25" fillId="0" borderId="25" xfId="51" applyNumberFormat="1" applyFont="1" applyFill="1" applyBorder="1" applyAlignment="1">
      <alignment vertical="center" wrapText="1"/>
      <protection/>
    </xf>
    <xf numFmtId="0" fontId="24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22" fillId="0" borderId="0" xfId="0" applyNumberFormat="1" applyFont="1" applyAlignment="1">
      <alignment horizontal="center"/>
    </xf>
    <xf numFmtId="183" fontId="24" fillId="0" borderId="18" xfId="0" applyNumberFormat="1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center" vertical="top"/>
    </xf>
    <xf numFmtId="0" fontId="24" fillId="0" borderId="14" xfId="0" applyFont="1" applyFill="1" applyBorder="1" applyAlignment="1">
      <alignment horizontal="left" wrapText="1" indent="1"/>
    </xf>
    <xf numFmtId="0" fontId="28" fillId="0" borderId="14" xfId="0" applyFont="1" applyFill="1" applyBorder="1" applyAlignment="1">
      <alignment horizontal="left" indent="1"/>
    </xf>
    <xf numFmtId="183" fontId="23" fillId="0" borderId="26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3" fontId="26" fillId="0" borderId="0" xfId="0" applyNumberFormat="1" applyFont="1" applyFill="1" applyAlignment="1">
      <alignment/>
    </xf>
    <xf numFmtId="0" fontId="28" fillId="0" borderId="1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indent="1"/>
    </xf>
    <xf numFmtId="0" fontId="24" fillId="0" borderId="11" xfId="0" applyFont="1" applyFill="1" applyBorder="1" applyAlignment="1">
      <alignment/>
    </xf>
    <xf numFmtId="3" fontId="24" fillId="0" borderId="18" xfId="0" applyNumberFormat="1" applyFont="1" applyFill="1" applyBorder="1" applyAlignment="1">
      <alignment/>
    </xf>
    <xf numFmtId="183" fontId="23" fillId="0" borderId="24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left" indent="1"/>
    </xf>
    <xf numFmtId="0" fontId="25" fillId="0" borderId="0" xfId="0" applyFont="1" applyFill="1" applyBorder="1" applyAlignment="1">
      <alignment/>
    </xf>
    <xf numFmtId="3" fontId="25" fillId="0" borderId="27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center" vertical="center" wrapText="1"/>
    </xf>
    <xf numFmtId="176" fontId="24" fillId="0" borderId="13" xfId="0" applyNumberFormat="1" applyFont="1" applyFill="1" applyBorder="1" applyAlignment="1">
      <alignment horizontal="center" vertical="center" wrapText="1"/>
    </xf>
    <xf numFmtId="176" fontId="24" fillId="0" borderId="28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vertical="center" wrapText="1"/>
    </xf>
    <xf numFmtId="183" fontId="25" fillId="0" borderId="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176" fontId="24" fillId="0" borderId="13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49" fontId="24" fillId="0" borderId="0" xfId="51" applyNumberFormat="1" applyFont="1" applyFill="1" applyBorder="1" applyAlignment="1">
      <alignment horizontal="center" vertical="center" wrapText="1"/>
      <protection/>
    </xf>
    <xf numFmtId="186" fontId="25" fillId="0" borderId="29" xfId="51" applyNumberFormat="1" applyFont="1" applyFill="1" applyBorder="1" applyAlignment="1">
      <alignment vertical="center" wrapText="1"/>
      <protection/>
    </xf>
    <xf numFmtId="183" fontId="26" fillId="0" borderId="30" xfId="51" applyNumberFormat="1" applyFont="1" applyFill="1" applyBorder="1" applyAlignment="1">
      <alignment horizontal="right" vertical="center" wrapText="1"/>
      <protection/>
    </xf>
    <xf numFmtId="183" fontId="26" fillId="0" borderId="31" xfId="51" applyNumberFormat="1" applyFont="1" applyFill="1" applyBorder="1" applyAlignment="1">
      <alignment horizontal="right" vertical="center" wrapText="1"/>
      <protection/>
    </xf>
    <xf numFmtId="9" fontId="26" fillId="0" borderId="32" xfId="51" applyNumberFormat="1" applyFont="1" applyFill="1" applyBorder="1" applyAlignment="1">
      <alignment horizontal="right" vertical="center" wrapText="1"/>
      <protection/>
    </xf>
    <xf numFmtId="183" fontId="26" fillId="0" borderId="33" xfId="51" applyNumberFormat="1" applyFont="1" applyFill="1" applyBorder="1" applyAlignment="1">
      <alignment horizontal="right" vertical="center" wrapText="1"/>
      <protection/>
    </xf>
    <xf numFmtId="49" fontId="25" fillId="0" borderId="34" xfId="51" applyNumberFormat="1" applyFont="1" applyFill="1" applyBorder="1" applyAlignment="1">
      <alignment horizontal="center" vertical="center"/>
      <protection/>
    </xf>
    <xf numFmtId="0" fontId="31" fillId="0" borderId="0" xfId="0" applyFont="1" applyFill="1" applyAlignment="1">
      <alignment/>
    </xf>
    <xf numFmtId="2" fontId="31" fillId="0" borderId="0" xfId="0" applyNumberFormat="1" applyFont="1" applyFill="1" applyAlignment="1">
      <alignment/>
    </xf>
    <xf numFmtId="0" fontId="34" fillId="0" borderId="35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2" fontId="34" fillId="0" borderId="36" xfId="0" applyNumberFormat="1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2" fontId="31" fillId="0" borderId="11" xfId="0" applyNumberFormat="1" applyFont="1" applyFill="1" applyBorder="1" applyAlignment="1">
      <alignment horizontal="center" vertical="center" wrapText="1"/>
    </xf>
    <xf numFmtId="183" fontId="31" fillId="0" borderId="18" xfId="0" applyNumberFormat="1" applyFont="1" applyFill="1" applyBorder="1" applyAlignment="1">
      <alignment horizontal="right" vertical="center" wrapText="1"/>
    </xf>
    <xf numFmtId="0" fontId="31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2" fontId="31" fillId="0" borderId="14" xfId="0" applyNumberFormat="1" applyFont="1" applyFill="1" applyBorder="1" applyAlignment="1">
      <alignment horizontal="center" vertical="center" wrapText="1"/>
    </xf>
    <xf numFmtId="183" fontId="31" fillId="0" borderId="15" xfId="0" applyNumberFormat="1" applyFont="1" applyFill="1" applyBorder="1" applyAlignment="1">
      <alignment horizontal="right" vertical="center" wrapText="1"/>
    </xf>
    <xf numFmtId="183" fontId="31" fillId="0" borderId="38" xfId="0" applyNumberFormat="1" applyFont="1" applyFill="1" applyBorder="1" applyAlignment="1">
      <alignment horizontal="right" vertical="center" wrapText="1"/>
    </xf>
    <xf numFmtId="183" fontId="34" fillId="0" borderId="29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 wrapText="1"/>
    </xf>
    <xf numFmtId="2" fontId="31" fillId="0" borderId="17" xfId="0" applyNumberFormat="1" applyFont="1" applyFill="1" applyBorder="1" applyAlignment="1">
      <alignment horizontal="center" vertical="center" wrapText="1"/>
    </xf>
    <xf numFmtId="183" fontId="31" fillId="0" borderId="16" xfId="0" applyNumberFormat="1" applyFont="1" applyFill="1" applyBorder="1" applyAlignment="1">
      <alignment horizontal="right" vertical="center" wrapText="1"/>
    </xf>
    <xf numFmtId="0" fontId="34" fillId="0" borderId="39" xfId="0" applyFont="1" applyFill="1" applyBorder="1" applyAlignment="1">
      <alignment vertical="center" wrapText="1"/>
    </xf>
    <xf numFmtId="183" fontId="34" fillId="0" borderId="40" xfId="0" applyNumberFormat="1" applyFont="1" applyFill="1" applyBorder="1" applyAlignment="1">
      <alignment horizontal="right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2" fontId="34" fillId="0" borderId="22" xfId="0" applyNumberFormat="1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 wrapText="1"/>
    </xf>
    <xf numFmtId="2" fontId="31" fillId="0" borderId="42" xfId="0" applyNumberFormat="1" applyFont="1" applyFill="1" applyBorder="1" applyAlignment="1">
      <alignment horizontal="center" vertical="center" wrapText="1"/>
    </xf>
    <xf numFmtId="183" fontId="31" fillId="0" borderId="43" xfId="0" applyNumberFormat="1" applyFont="1" applyFill="1" applyBorder="1" applyAlignment="1">
      <alignment horizontal="right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 wrapText="1"/>
    </xf>
    <xf numFmtId="2" fontId="31" fillId="0" borderId="45" xfId="0" applyNumberFormat="1" applyFont="1" applyFill="1" applyBorder="1" applyAlignment="1">
      <alignment horizontal="center" vertical="center" wrapText="1"/>
    </xf>
    <xf numFmtId="183" fontId="34" fillId="0" borderId="23" xfId="0" applyNumberFormat="1" applyFont="1" applyFill="1" applyBorder="1" applyAlignment="1">
      <alignment horizontal="right" vertical="center" wrapText="1"/>
    </xf>
    <xf numFmtId="0" fontId="31" fillId="0" borderId="14" xfId="0" applyFont="1" applyFill="1" applyBorder="1" applyAlignment="1">
      <alignment horizontal="center" vertical="center"/>
    </xf>
    <xf numFmtId="183" fontId="31" fillId="0" borderId="43" xfId="0" applyNumberFormat="1" applyFont="1" applyFill="1" applyBorder="1" applyAlignment="1">
      <alignment vertical="center" wrapText="1"/>
    </xf>
    <xf numFmtId="183" fontId="31" fillId="0" borderId="15" xfId="0" applyNumberFormat="1" applyFont="1" applyFill="1" applyBorder="1" applyAlignment="1">
      <alignment vertical="center" wrapText="1"/>
    </xf>
    <xf numFmtId="183" fontId="31" fillId="0" borderId="38" xfId="0" applyNumberFormat="1" applyFont="1" applyFill="1" applyBorder="1" applyAlignment="1">
      <alignment vertical="center" wrapText="1"/>
    </xf>
    <xf numFmtId="183" fontId="34" fillId="0" borderId="29" xfId="0" applyNumberFormat="1" applyFont="1" applyFill="1" applyBorder="1" applyAlignment="1">
      <alignment vertical="center" wrapText="1"/>
    </xf>
    <xf numFmtId="183" fontId="31" fillId="0" borderId="18" xfId="0" applyNumberFormat="1" applyFont="1" applyFill="1" applyBorder="1" applyAlignment="1">
      <alignment vertical="center" wrapText="1"/>
    </xf>
    <xf numFmtId="183" fontId="31" fillId="0" borderId="16" xfId="0" applyNumberFormat="1" applyFont="1" applyFill="1" applyBorder="1" applyAlignment="1">
      <alignment vertical="center" wrapText="1"/>
    </xf>
    <xf numFmtId="183" fontId="34" fillId="0" borderId="40" xfId="0" applyNumberFormat="1" applyFont="1" applyFill="1" applyBorder="1" applyAlignment="1">
      <alignment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34" fillId="0" borderId="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Fill="1" applyBorder="1" applyAlignment="1">
      <alignment horizontal="right" vertical="center" wrapText="1"/>
    </xf>
    <xf numFmtId="0" fontId="36" fillId="0" borderId="46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4" fillId="0" borderId="35" xfId="0" applyNumberFormat="1" applyFont="1" applyFill="1" applyBorder="1" applyAlignment="1">
      <alignment horizontal="center" vertical="center" wrapText="1"/>
    </xf>
    <xf numFmtId="0" fontId="34" fillId="0" borderId="36" xfId="0" applyNumberFormat="1" applyFont="1" applyFill="1" applyBorder="1" applyAlignment="1">
      <alignment horizontal="center" vertical="center" wrapText="1"/>
    </xf>
    <xf numFmtId="0" fontId="34" fillId="0" borderId="37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2" fontId="31" fillId="0" borderId="0" xfId="0" applyNumberFormat="1" applyFont="1" applyFill="1" applyAlignment="1">
      <alignment vertical="center" wrapText="1"/>
    </xf>
    <xf numFmtId="4" fontId="31" fillId="0" borderId="0" xfId="0" applyNumberFormat="1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38" fillId="0" borderId="0" xfId="0" applyFont="1" applyFill="1" applyAlignment="1">
      <alignment vertical="center" wrapText="1"/>
    </xf>
    <xf numFmtId="2" fontId="38" fillId="0" borderId="0" xfId="0" applyNumberFormat="1" applyFont="1" applyFill="1" applyAlignment="1">
      <alignment vertical="center" wrapText="1"/>
    </xf>
    <xf numFmtId="4" fontId="38" fillId="0" borderId="0" xfId="0" applyNumberFormat="1" applyFont="1" applyFill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Alignment="1">
      <alignment horizontal="center" vertical="center" wrapText="1"/>
    </xf>
    <xf numFmtId="2" fontId="34" fillId="0" borderId="0" xfId="0" applyNumberFormat="1" applyFont="1" applyFill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2" fontId="31" fillId="0" borderId="48" xfId="0" applyNumberFormat="1" applyFont="1" applyFill="1" applyBorder="1" applyAlignment="1">
      <alignment horizontal="center" vertical="center" wrapText="1"/>
    </xf>
    <xf numFmtId="183" fontId="31" fillId="0" borderId="49" xfId="0" applyNumberFormat="1" applyFont="1" applyFill="1" applyBorder="1" applyAlignment="1">
      <alignment horizontal="right" vertical="center" wrapText="1"/>
    </xf>
    <xf numFmtId="0" fontId="34" fillId="0" borderId="50" xfId="0" applyNumberFormat="1" applyFont="1" applyFill="1" applyBorder="1" applyAlignment="1">
      <alignment horizontal="center" vertical="center" wrapText="1"/>
    </xf>
    <xf numFmtId="0" fontId="34" fillId="0" borderId="51" xfId="0" applyNumberFormat="1" applyFont="1" applyFill="1" applyBorder="1" applyAlignment="1">
      <alignment horizontal="center" vertical="center" wrapText="1"/>
    </xf>
    <xf numFmtId="2" fontId="34" fillId="0" borderId="51" xfId="0" applyNumberFormat="1" applyFont="1" applyFill="1" applyBorder="1" applyAlignment="1">
      <alignment horizontal="center" vertical="center" wrapText="1"/>
    </xf>
    <xf numFmtId="0" fontId="34" fillId="0" borderId="52" xfId="0" applyNumberFormat="1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 wrapText="1"/>
    </xf>
    <xf numFmtId="2" fontId="31" fillId="0" borderId="51" xfId="0" applyNumberFormat="1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 wrapText="1"/>
    </xf>
    <xf numFmtId="2" fontId="31" fillId="0" borderId="54" xfId="0" applyNumberFormat="1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 wrapText="1"/>
    </xf>
    <xf numFmtId="2" fontId="31" fillId="0" borderId="56" xfId="0" applyNumberFormat="1" applyFont="1" applyFill="1" applyBorder="1" applyAlignment="1">
      <alignment horizontal="center" vertical="center" wrapText="1"/>
    </xf>
    <xf numFmtId="183" fontId="31" fillId="0" borderId="11" xfId="0" applyNumberFormat="1" applyFont="1" applyFill="1" applyBorder="1" applyAlignment="1" applyProtection="1">
      <alignment horizontal="right" vertical="center" wrapText="1"/>
      <protection locked="0"/>
    </xf>
    <xf numFmtId="183" fontId="31" fillId="0" borderId="14" xfId="0" applyNumberFormat="1" applyFont="1" applyFill="1" applyBorder="1" applyAlignment="1" applyProtection="1">
      <alignment horizontal="right" vertical="center" wrapText="1"/>
      <protection locked="0"/>
    </xf>
    <xf numFmtId="183" fontId="31" fillId="0" borderId="17" xfId="0" applyNumberFormat="1" applyFont="1" applyFill="1" applyBorder="1" applyAlignment="1" applyProtection="1">
      <alignment horizontal="right" vertical="center" wrapText="1"/>
      <protection locked="0"/>
    </xf>
    <xf numFmtId="183" fontId="31" fillId="0" borderId="42" xfId="0" applyNumberFormat="1" applyFont="1" applyFill="1" applyBorder="1" applyAlignment="1" applyProtection="1">
      <alignment horizontal="right" vertical="center" wrapText="1"/>
      <protection locked="0"/>
    </xf>
    <xf numFmtId="183" fontId="31" fillId="0" borderId="45" xfId="0" applyNumberFormat="1" applyFont="1" applyFill="1" applyBorder="1" applyAlignment="1" applyProtection="1">
      <alignment horizontal="right" vertical="center" wrapText="1"/>
      <protection locked="0"/>
    </xf>
    <xf numFmtId="183" fontId="31" fillId="0" borderId="42" xfId="0" applyNumberFormat="1" applyFont="1" applyFill="1" applyBorder="1" applyAlignment="1" applyProtection="1">
      <alignment vertical="center" wrapText="1"/>
      <protection locked="0"/>
    </xf>
    <xf numFmtId="183" fontId="31" fillId="0" borderId="14" xfId="0" applyNumberFormat="1" applyFont="1" applyFill="1" applyBorder="1" applyAlignment="1" applyProtection="1">
      <alignment vertical="center" wrapText="1"/>
      <protection locked="0"/>
    </xf>
    <xf numFmtId="183" fontId="31" fillId="0" borderId="45" xfId="0" applyNumberFormat="1" applyFont="1" applyFill="1" applyBorder="1" applyAlignment="1" applyProtection="1">
      <alignment vertical="center" wrapText="1"/>
      <protection locked="0"/>
    </xf>
    <xf numFmtId="183" fontId="31" fillId="0" borderId="11" xfId="0" applyNumberFormat="1" applyFont="1" applyFill="1" applyBorder="1" applyAlignment="1" applyProtection="1">
      <alignment vertical="center" wrapText="1"/>
      <protection locked="0"/>
    </xf>
    <xf numFmtId="183" fontId="31" fillId="0" borderId="17" xfId="0" applyNumberFormat="1" applyFont="1" applyFill="1" applyBorder="1" applyAlignment="1" applyProtection="1">
      <alignment vertical="center" wrapText="1"/>
      <protection locked="0"/>
    </xf>
    <xf numFmtId="0" fontId="31" fillId="0" borderId="14" xfId="0" applyFont="1" applyFill="1" applyBorder="1" applyAlignment="1" applyProtection="1">
      <alignment/>
      <protection locked="0"/>
    </xf>
    <xf numFmtId="183" fontId="31" fillId="0" borderId="48" xfId="0" applyNumberFormat="1" applyFont="1" applyFill="1" applyBorder="1" applyAlignment="1" applyProtection="1">
      <alignment horizontal="right" vertical="center" wrapText="1"/>
      <protection locked="0"/>
    </xf>
    <xf numFmtId="183" fontId="31" fillId="0" borderId="51" xfId="0" applyNumberFormat="1" applyFont="1" applyFill="1" applyBorder="1" applyAlignment="1" applyProtection="1">
      <alignment horizontal="right" vertical="center" wrapText="1"/>
      <protection locked="0"/>
    </xf>
    <xf numFmtId="183" fontId="31" fillId="0" borderId="54" xfId="0" applyNumberFormat="1" applyFont="1" applyFill="1" applyBorder="1" applyAlignment="1" applyProtection="1">
      <alignment horizontal="right" vertical="center" wrapText="1"/>
      <protection locked="0"/>
    </xf>
    <xf numFmtId="183" fontId="31" fillId="0" borderId="56" xfId="0" applyNumberFormat="1" applyFont="1" applyFill="1" applyBorder="1" applyAlignment="1" applyProtection="1">
      <alignment horizontal="right" vertical="center" wrapText="1"/>
      <protection locked="0"/>
    </xf>
    <xf numFmtId="9" fontId="26" fillId="0" borderId="57" xfId="51" applyNumberFormat="1" applyFont="1" applyFill="1" applyBorder="1" applyAlignment="1" applyProtection="1">
      <alignment horizontal="right" vertical="center" wrapText="1"/>
      <protection locked="0"/>
    </xf>
    <xf numFmtId="9" fontId="26" fillId="0" borderId="58" xfId="51" applyNumberFormat="1" applyFont="1" applyFill="1" applyBorder="1" applyAlignment="1" applyProtection="1">
      <alignment horizontal="right" vertical="center" wrapText="1"/>
      <protection locked="0"/>
    </xf>
    <xf numFmtId="9" fontId="26" fillId="0" borderId="32" xfId="51" applyNumberFormat="1" applyFont="1" applyFill="1" applyBorder="1" applyAlignment="1" applyProtection="1">
      <alignment horizontal="right" vertical="center" wrapText="1"/>
      <protection locked="0"/>
    </xf>
    <xf numFmtId="0" fontId="34" fillId="0" borderId="0" xfId="0" applyFont="1" applyFill="1" applyBorder="1" applyAlignment="1">
      <alignment horizontal="right" vertical="center" wrapText="1"/>
    </xf>
    <xf numFmtId="183" fontId="34" fillId="0" borderId="0" xfId="0" applyNumberFormat="1" applyFont="1" applyFill="1" applyBorder="1" applyAlignment="1">
      <alignment horizontal="right" vertical="center" wrapText="1"/>
    </xf>
    <xf numFmtId="183" fontId="34" fillId="0" borderId="59" xfId="0" applyNumberFormat="1" applyFont="1" applyFill="1" applyBorder="1" applyAlignment="1">
      <alignment vertical="center" wrapText="1"/>
    </xf>
    <xf numFmtId="185" fontId="23" fillId="0" borderId="40" xfId="51" applyNumberFormat="1" applyFont="1" applyFill="1" applyBorder="1" applyAlignment="1">
      <alignment horizontal="right" vertical="center"/>
      <protection/>
    </xf>
    <xf numFmtId="0" fontId="34" fillId="0" borderId="60" xfId="0" applyFont="1" applyFill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 vertical="center" wrapText="1"/>
    </xf>
    <xf numFmtId="183" fontId="34" fillId="0" borderId="0" xfId="0" applyNumberFormat="1" applyFont="1" applyFill="1" applyBorder="1" applyAlignment="1">
      <alignment vertical="center" wrapText="1"/>
    </xf>
    <xf numFmtId="183" fontId="31" fillId="0" borderId="14" xfId="0" applyNumberFormat="1" applyFont="1" applyFill="1" applyBorder="1" applyAlignment="1">
      <alignment horizontal="right" vertical="center" wrapText="1"/>
    </xf>
    <xf numFmtId="0" fontId="31" fillId="0" borderId="62" xfId="0" applyFont="1" applyFill="1" applyBorder="1" applyAlignment="1">
      <alignment horizontal="left" vertical="center" wrapText="1"/>
    </xf>
    <xf numFmtId="0" fontId="31" fillId="0" borderId="63" xfId="0" applyFont="1" applyFill="1" applyBorder="1" applyAlignment="1">
      <alignment horizontal="left" vertical="center" wrapText="1"/>
    </xf>
    <xf numFmtId="0" fontId="31" fillId="0" borderId="64" xfId="0" applyFont="1" applyFill="1" applyBorder="1" applyAlignment="1">
      <alignment horizontal="left" vertical="center" wrapText="1"/>
    </xf>
    <xf numFmtId="0" fontId="31" fillId="0" borderId="65" xfId="0" applyFont="1" applyFill="1" applyBorder="1" applyAlignment="1">
      <alignment horizontal="left" vertical="center" wrapText="1"/>
    </xf>
    <xf numFmtId="0" fontId="34" fillId="0" borderId="66" xfId="0" applyFont="1" applyFill="1" applyBorder="1" applyAlignment="1">
      <alignment horizontal="center" vertical="center" wrapText="1"/>
    </xf>
    <xf numFmtId="0" fontId="34" fillId="0" borderId="67" xfId="0" applyFont="1" applyFill="1" applyBorder="1" applyAlignment="1">
      <alignment horizontal="center" vertical="center" wrapText="1"/>
    </xf>
    <xf numFmtId="0" fontId="31" fillId="0" borderId="66" xfId="0" applyFont="1" applyFill="1" applyBorder="1" applyAlignment="1">
      <alignment horizontal="left" vertical="center" wrapText="1"/>
    </xf>
    <xf numFmtId="0" fontId="34" fillId="0" borderId="67" xfId="0" applyNumberFormat="1" applyFont="1" applyFill="1" applyBorder="1" applyAlignment="1">
      <alignment horizontal="center" vertical="center" wrapText="1"/>
    </xf>
    <xf numFmtId="0" fontId="23" fillId="0" borderId="0" xfId="51" applyNumberFormat="1" applyFont="1" applyFill="1" applyBorder="1" applyAlignment="1">
      <alignment horizontal="right" vertical="center"/>
      <protection/>
    </xf>
    <xf numFmtId="185" fontId="23" fillId="0" borderId="0" xfId="51" applyNumberFormat="1" applyFont="1" applyFill="1" applyBorder="1" applyAlignment="1">
      <alignment horizontal="right" vertical="center"/>
      <protection/>
    </xf>
    <xf numFmtId="0" fontId="31" fillId="0" borderId="66" xfId="0" applyFont="1" applyFill="1" applyBorder="1" applyAlignment="1">
      <alignment vertical="center" wrapText="1"/>
    </xf>
    <xf numFmtId="0" fontId="31" fillId="0" borderId="62" xfId="0" applyFont="1" applyFill="1" applyBorder="1" applyAlignment="1">
      <alignment vertical="center" wrapText="1"/>
    </xf>
    <xf numFmtId="0" fontId="31" fillId="0" borderId="68" xfId="0" applyFont="1" applyFill="1" applyBorder="1" applyAlignment="1">
      <alignment horizontal="left" vertical="center" wrapText="1"/>
    </xf>
    <xf numFmtId="0" fontId="34" fillId="0" borderId="69" xfId="0" applyNumberFormat="1" applyFont="1" applyFill="1" applyBorder="1" applyAlignment="1">
      <alignment horizontal="center" vertical="center" wrapText="1"/>
    </xf>
    <xf numFmtId="0" fontId="31" fillId="0" borderId="70" xfId="0" applyFont="1" applyFill="1" applyBorder="1" applyAlignment="1">
      <alignment horizontal="left" vertical="center" wrapText="1"/>
    </xf>
    <xf numFmtId="183" fontId="31" fillId="0" borderId="37" xfId="0" applyNumberFormat="1" applyFont="1" applyFill="1" applyBorder="1" applyAlignment="1">
      <alignment horizontal="right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left" vertical="center" wrapText="1"/>
    </xf>
    <xf numFmtId="2" fontId="31" fillId="0" borderId="14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left" vertical="center" wrapText="1"/>
    </xf>
    <xf numFmtId="0" fontId="34" fillId="0" borderId="39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top"/>
    </xf>
    <xf numFmtId="0" fontId="24" fillId="0" borderId="2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1" fontId="24" fillId="0" borderId="17" xfId="0" applyNumberFormat="1" applyFont="1" applyFill="1" applyBorder="1" applyAlignment="1">
      <alignment horizontal="center" vertical="center" wrapText="1"/>
    </xf>
    <xf numFmtId="183" fontId="24" fillId="0" borderId="17" xfId="0" applyNumberFormat="1" applyFont="1" applyFill="1" applyBorder="1" applyAlignment="1">
      <alignment vertical="center" wrapText="1"/>
    </xf>
    <xf numFmtId="183" fontId="24" fillId="0" borderId="16" xfId="0" applyNumberFormat="1" applyFont="1" applyFill="1" applyBorder="1" applyAlignment="1">
      <alignment vertical="center" wrapText="1"/>
    </xf>
    <xf numFmtId="183" fontId="23" fillId="0" borderId="59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left" indent="1"/>
    </xf>
    <xf numFmtId="1" fontId="24" fillId="0" borderId="11" xfId="0" applyNumberFormat="1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 vertical="top"/>
    </xf>
    <xf numFmtId="0" fontId="24" fillId="0" borderId="17" xfId="0" applyFont="1" applyFill="1" applyBorder="1" applyAlignment="1">
      <alignment horizontal="left" wrapText="1" indent="1"/>
    </xf>
    <xf numFmtId="1" fontId="24" fillId="0" borderId="17" xfId="0" applyNumberFormat="1" applyFont="1" applyFill="1" applyBorder="1" applyAlignment="1">
      <alignment horizontal="center"/>
    </xf>
    <xf numFmtId="176" fontId="24" fillId="0" borderId="28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/>
    </xf>
    <xf numFmtId="3" fontId="24" fillId="0" borderId="17" xfId="0" applyNumberFormat="1" applyFont="1" applyFill="1" applyBorder="1" applyAlignment="1">
      <alignment horizontal="center"/>
    </xf>
    <xf numFmtId="183" fontId="23" fillId="0" borderId="40" xfId="51" applyNumberFormat="1" applyFont="1" applyFill="1" applyBorder="1" applyAlignment="1">
      <alignment vertical="center"/>
      <protection/>
    </xf>
    <xf numFmtId="0" fontId="24" fillId="0" borderId="10" xfId="51" applyFont="1" applyFill="1" applyBorder="1" applyAlignment="1">
      <alignment horizontal="center" vertical="center" wrapText="1"/>
      <protection/>
    </xf>
    <xf numFmtId="0" fontId="24" fillId="0" borderId="11" xfId="51" applyFont="1" applyFill="1" applyBorder="1" applyAlignment="1">
      <alignment horizontal="left" vertical="center" wrapText="1"/>
      <protection/>
    </xf>
    <xf numFmtId="0" fontId="24" fillId="0" borderId="11" xfId="51" applyFont="1" applyFill="1" applyBorder="1" applyAlignment="1">
      <alignment horizontal="center" vertical="center" wrapText="1"/>
      <protection/>
    </xf>
    <xf numFmtId="3" fontId="24" fillId="0" borderId="11" xfId="51" applyNumberFormat="1" applyFont="1" applyFill="1" applyBorder="1" applyAlignment="1">
      <alignment horizontal="center" vertical="center" wrapText="1"/>
      <protection/>
    </xf>
    <xf numFmtId="183" fontId="24" fillId="0" borderId="11" xfId="51" applyNumberFormat="1" applyFont="1" applyFill="1" applyBorder="1" applyAlignment="1">
      <alignment horizontal="right" vertical="center" wrapText="1"/>
      <protection/>
    </xf>
    <xf numFmtId="183" fontId="24" fillId="0" borderId="18" xfId="51" applyNumberFormat="1" applyFont="1" applyFill="1" applyBorder="1" applyAlignment="1">
      <alignment horizontal="right" vertical="center" wrapText="1"/>
      <protection/>
    </xf>
    <xf numFmtId="0" fontId="24" fillId="0" borderId="28" xfId="51" applyFont="1" applyFill="1" applyBorder="1" applyAlignment="1">
      <alignment horizontal="center" vertical="center" wrapText="1"/>
      <protection/>
    </xf>
    <xf numFmtId="0" fontId="24" fillId="0" borderId="17" xfId="51" applyFont="1" applyFill="1" applyBorder="1" applyAlignment="1">
      <alignment horizontal="left" vertical="center" wrapText="1"/>
      <protection/>
    </xf>
    <xf numFmtId="0" fontId="24" fillId="0" borderId="17" xfId="51" applyFont="1" applyFill="1" applyBorder="1" applyAlignment="1">
      <alignment horizontal="center" vertical="center" wrapText="1"/>
      <protection/>
    </xf>
    <xf numFmtId="3" fontId="24" fillId="0" borderId="17" xfId="51" applyNumberFormat="1" applyFont="1" applyFill="1" applyBorder="1" applyAlignment="1">
      <alignment horizontal="center" vertical="center" wrapText="1"/>
      <protection/>
    </xf>
    <xf numFmtId="183" fontId="24" fillId="0" borderId="17" xfId="51" applyNumberFormat="1" applyFont="1" applyFill="1" applyBorder="1" applyAlignment="1">
      <alignment horizontal="right" vertical="center" wrapText="1"/>
      <protection/>
    </xf>
    <xf numFmtId="183" fontId="24" fillId="0" borderId="16" xfId="51" applyNumberFormat="1" applyFont="1" applyFill="1" applyBorder="1" applyAlignment="1">
      <alignment horizontal="right" vertical="center" wrapText="1"/>
      <protection/>
    </xf>
    <xf numFmtId="183" fontId="24" fillId="0" borderId="11" xfId="51" applyNumberFormat="1" applyFont="1" applyFill="1" applyBorder="1" applyAlignment="1">
      <alignment vertical="center" wrapText="1"/>
      <protection/>
    </xf>
    <xf numFmtId="183" fontId="24" fillId="0" borderId="18" xfId="51" applyNumberFormat="1" applyFont="1" applyFill="1" applyBorder="1" applyAlignment="1">
      <alignment vertical="center" wrapText="1"/>
      <protection/>
    </xf>
    <xf numFmtId="183" fontId="24" fillId="0" borderId="15" xfId="51" applyNumberFormat="1" applyFont="1" applyFill="1" applyBorder="1" applyAlignment="1">
      <alignment vertical="center" wrapText="1"/>
      <protection/>
    </xf>
    <xf numFmtId="0" fontId="24" fillId="0" borderId="17" xfId="0" applyFont="1" applyFill="1" applyBorder="1" applyAlignment="1">
      <alignment horizontal="left" vertical="center" wrapText="1"/>
    </xf>
    <xf numFmtId="183" fontId="24" fillId="0" borderId="17" xfId="51" applyNumberFormat="1" applyFont="1" applyFill="1" applyBorder="1" applyAlignment="1">
      <alignment vertical="center" wrapText="1"/>
      <protection/>
    </xf>
    <xf numFmtId="183" fontId="24" fillId="0" borderId="16" xfId="51" applyNumberFormat="1" applyFont="1" applyFill="1" applyBorder="1" applyAlignment="1">
      <alignment vertical="center" wrapText="1"/>
      <protection/>
    </xf>
    <xf numFmtId="185" fontId="23" fillId="0" borderId="29" xfId="51" applyNumberFormat="1" applyFont="1" applyFill="1" applyBorder="1" applyAlignment="1">
      <alignment horizontal="right" vertical="center"/>
      <protection/>
    </xf>
    <xf numFmtId="0" fontId="24" fillId="0" borderId="21" xfId="51" applyFont="1" applyFill="1" applyBorder="1" applyAlignment="1">
      <alignment horizontal="center" vertical="center" wrapText="1"/>
      <protection/>
    </xf>
    <xf numFmtId="0" fontId="24" fillId="0" borderId="22" xfId="51" applyFont="1" applyFill="1" applyBorder="1" applyAlignment="1">
      <alignment horizontal="left" vertical="center" wrapText="1"/>
      <protection/>
    </xf>
    <xf numFmtId="0" fontId="24" fillId="0" borderId="22" xfId="51" applyFont="1" applyFill="1" applyBorder="1" applyAlignment="1">
      <alignment horizontal="center" vertical="center" wrapText="1"/>
      <protection/>
    </xf>
    <xf numFmtId="183" fontId="24" fillId="0" borderId="22" xfId="51" applyNumberFormat="1" applyFont="1" applyFill="1" applyBorder="1" applyAlignment="1">
      <alignment vertical="center" wrapText="1"/>
      <protection/>
    </xf>
    <xf numFmtId="183" fontId="24" fillId="0" borderId="23" xfId="51" applyNumberFormat="1" applyFont="1" applyFill="1" applyBorder="1" applyAlignment="1">
      <alignment vertical="center" wrapText="1"/>
      <protection/>
    </xf>
    <xf numFmtId="0" fontId="34" fillId="0" borderId="69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1" fillId="0" borderId="71" xfId="0" applyFont="1" applyFill="1" applyBorder="1" applyAlignment="1">
      <alignment horizontal="center" vertical="center"/>
    </xf>
    <xf numFmtId="183" fontId="34" fillId="0" borderId="23" xfId="0" applyNumberFormat="1" applyFont="1" applyFill="1" applyBorder="1" applyAlignment="1">
      <alignment vertical="center" wrapText="1"/>
    </xf>
    <xf numFmtId="183" fontId="34" fillId="0" borderId="59" xfId="0" applyNumberFormat="1" applyFont="1" applyFill="1" applyBorder="1" applyAlignment="1">
      <alignment horizontal="righ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2" fontId="34" fillId="0" borderId="11" xfId="0" applyNumberFormat="1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1" xfId="0" applyNumberFormat="1" applyFont="1" applyFill="1" applyBorder="1" applyAlignment="1">
      <alignment horizontal="center" vertical="center" wrapText="1"/>
    </xf>
    <xf numFmtId="0" fontId="34" fillId="0" borderId="22" xfId="0" applyNumberFormat="1" applyFont="1" applyFill="1" applyBorder="1" applyAlignment="1">
      <alignment horizontal="center" vertical="center" wrapText="1"/>
    </xf>
    <xf numFmtId="0" fontId="34" fillId="0" borderId="23" xfId="0" applyNumberFormat="1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left" vertical="center" wrapText="1"/>
    </xf>
    <xf numFmtId="183" fontId="25" fillId="0" borderId="40" xfId="0" applyNumberFormat="1" applyFont="1" applyFill="1" applyBorder="1" applyAlignment="1">
      <alignment horizontal="right"/>
    </xf>
    <xf numFmtId="0" fontId="24" fillId="0" borderId="14" xfId="0" applyFont="1" applyFill="1" applyBorder="1" applyAlignment="1">
      <alignment horizontal="center" vertical="center" wrapText="1"/>
    </xf>
    <xf numFmtId="1" fontId="24" fillId="0" borderId="14" xfId="0" applyNumberFormat="1" applyFont="1" applyFill="1" applyBorder="1" applyAlignment="1">
      <alignment horizontal="center" vertical="center" wrapText="1"/>
    </xf>
    <xf numFmtId="183" fontId="24" fillId="0" borderId="14" xfId="0" applyNumberFormat="1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center" vertical="center" wrapText="1"/>
    </xf>
    <xf numFmtId="183" fontId="24" fillId="0" borderId="15" xfId="0" applyNumberFormat="1" applyFont="1" applyFill="1" applyBorder="1" applyAlignment="1">
      <alignment vertical="center" wrapText="1"/>
    </xf>
    <xf numFmtId="0" fontId="24" fillId="0" borderId="28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left"/>
    </xf>
    <xf numFmtId="183" fontId="23" fillId="0" borderId="29" xfId="0" applyNumberFormat="1" applyFont="1" applyFill="1" applyBorder="1" applyAlignment="1">
      <alignment/>
    </xf>
    <xf numFmtId="0" fontId="34" fillId="0" borderId="61" xfId="0" applyFont="1" applyFill="1" applyBorder="1" applyAlignment="1">
      <alignment horizontal="right" vertical="center" wrapText="1"/>
    </xf>
    <xf numFmtId="0" fontId="34" fillId="0" borderId="72" xfId="0" applyFont="1" applyFill="1" applyBorder="1" applyAlignment="1">
      <alignment horizontal="right" vertical="center" wrapText="1"/>
    </xf>
    <xf numFmtId="0" fontId="34" fillId="0" borderId="24" xfId="0" applyFont="1" applyFill="1" applyBorder="1" applyAlignment="1">
      <alignment horizontal="right" vertical="center" wrapText="1"/>
    </xf>
    <xf numFmtId="0" fontId="34" fillId="0" borderId="61" xfId="0" applyFont="1" applyFill="1" applyBorder="1" applyAlignment="1">
      <alignment horizontal="left" vertical="center" wrapText="1"/>
    </xf>
    <xf numFmtId="0" fontId="34" fillId="0" borderId="72" xfId="0" applyFont="1" applyFill="1" applyBorder="1" applyAlignment="1">
      <alignment horizontal="left" vertical="center" wrapText="1"/>
    </xf>
    <xf numFmtId="0" fontId="34" fillId="0" borderId="60" xfId="0" applyFont="1" applyFill="1" applyBorder="1" applyAlignment="1">
      <alignment horizontal="left" vertical="center" wrapText="1"/>
    </xf>
    <xf numFmtId="0" fontId="34" fillId="0" borderId="67" xfId="0" applyFont="1" applyFill="1" applyBorder="1" applyAlignment="1">
      <alignment horizontal="left" vertical="center" wrapText="1"/>
    </xf>
    <xf numFmtId="0" fontId="34" fillId="0" borderId="24" xfId="0" applyFont="1" applyFill="1" applyBorder="1" applyAlignment="1">
      <alignment horizontal="left" vertical="center" wrapText="1"/>
    </xf>
    <xf numFmtId="0" fontId="31" fillId="0" borderId="60" xfId="0" applyFont="1" applyFill="1" applyBorder="1" applyAlignment="1">
      <alignment horizontal="left" vertical="center" wrapText="1"/>
    </xf>
    <xf numFmtId="4" fontId="34" fillId="0" borderId="22" xfId="0" applyNumberFormat="1" applyFont="1" applyFill="1" applyBorder="1" applyAlignment="1">
      <alignment horizontal="left" vertical="center" wrapText="1"/>
    </xf>
    <xf numFmtId="4" fontId="34" fillId="0" borderId="23" xfId="0" applyNumberFormat="1" applyFont="1" applyFill="1" applyBorder="1" applyAlignment="1">
      <alignment horizontal="left" vertical="center" wrapText="1"/>
    </xf>
    <xf numFmtId="0" fontId="33" fillId="24" borderId="61" xfId="0" applyFont="1" applyFill="1" applyBorder="1" applyAlignment="1">
      <alignment horizontal="center" vertical="center" wrapText="1"/>
    </xf>
    <xf numFmtId="0" fontId="33" fillId="24" borderId="72" xfId="0" applyFont="1" applyFill="1" applyBorder="1" applyAlignment="1">
      <alignment horizontal="center" vertical="center" wrapText="1"/>
    </xf>
    <xf numFmtId="0" fontId="33" fillId="24" borderId="24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right" vertical="center" wrapText="1"/>
    </xf>
    <xf numFmtId="0" fontId="34" fillId="0" borderId="73" xfId="0" applyFont="1" applyFill="1" applyBorder="1" applyAlignment="1">
      <alignment horizontal="right" vertical="center" wrapText="1"/>
    </xf>
    <xf numFmtId="0" fontId="34" fillId="0" borderId="26" xfId="0" applyFont="1" applyFill="1" applyBorder="1" applyAlignment="1">
      <alignment horizontal="right"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34" fillId="0" borderId="23" xfId="0" applyFont="1" applyFill="1" applyBorder="1" applyAlignment="1">
      <alignment horizontal="left" vertical="center" wrapText="1"/>
    </xf>
    <xf numFmtId="0" fontId="34" fillId="0" borderId="74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34" fillId="0" borderId="75" xfId="0" applyFont="1" applyFill="1" applyBorder="1" applyAlignment="1">
      <alignment horizontal="left" vertical="center" wrapText="1"/>
    </xf>
    <xf numFmtId="0" fontId="34" fillId="0" borderId="39" xfId="0" applyFont="1" applyFill="1" applyBorder="1" applyAlignment="1">
      <alignment horizontal="left" vertical="center" wrapText="1"/>
    </xf>
    <xf numFmtId="0" fontId="34" fillId="0" borderId="73" xfId="0" applyFont="1" applyFill="1" applyBorder="1" applyAlignment="1">
      <alignment horizontal="left" vertical="center" wrapText="1"/>
    </xf>
    <xf numFmtId="0" fontId="34" fillId="0" borderId="26" xfId="0" applyFont="1" applyFill="1" applyBorder="1" applyAlignment="1">
      <alignment horizontal="left" vertical="center" wrapText="1"/>
    </xf>
    <xf numFmtId="0" fontId="34" fillId="0" borderId="21" xfId="0" applyFont="1" applyFill="1" applyBorder="1" applyAlignment="1">
      <alignment horizontal="right" vertical="center" wrapText="1"/>
    </xf>
    <xf numFmtId="0" fontId="34" fillId="0" borderId="22" xfId="0" applyFont="1" applyFill="1" applyBorder="1" applyAlignment="1">
      <alignment horizontal="right" vertical="center" wrapText="1"/>
    </xf>
    <xf numFmtId="0" fontId="34" fillId="0" borderId="60" xfId="0" applyFont="1" applyFill="1" applyBorder="1" applyAlignment="1">
      <alignment horizontal="right" vertical="center" wrapText="1"/>
    </xf>
    <xf numFmtId="0" fontId="34" fillId="0" borderId="36" xfId="0" applyFont="1" applyFill="1" applyBorder="1" applyAlignment="1">
      <alignment horizontal="left" vertical="center" wrapText="1"/>
    </xf>
    <xf numFmtId="0" fontId="34" fillId="0" borderId="37" xfId="0" applyFont="1" applyFill="1" applyBorder="1" applyAlignment="1">
      <alignment horizontal="left" vertical="center" wrapText="1"/>
    </xf>
    <xf numFmtId="0" fontId="34" fillId="0" borderId="23" xfId="0" applyFont="1" applyFill="1" applyBorder="1" applyAlignment="1">
      <alignment horizontal="right" vertical="center" wrapText="1"/>
    </xf>
    <xf numFmtId="0" fontId="34" fillId="0" borderId="76" xfId="0" applyFont="1" applyFill="1" applyBorder="1" applyAlignment="1">
      <alignment horizontal="right" vertical="center" wrapText="1"/>
    </xf>
    <xf numFmtId="0" fontId="34" fillId="0" borderId="71" xfId="0" applyFont="1" applyFill="1" applyBorder="1" applyAlignment="1">
      <alignment horizontal="right" vertical="center" wrapText="1"/>
    </xf>
    <xf numFmtId="0" fontId="34" fillId="0" borderId="77" xfId="0" applyFont="1" applyFill="1" applyBorder="1" applyAlignment="1">
      <alignment horizontal="right" vertical="center" wrapText="1"/>
    </xf>
    <xf numFmtId="0" fontId="34" fillId="0" borderId="78" xfId="0" applyFont="1" applyFill="1" applyBorder="1" applyAlignment="1">
      <alignment horizontal="right" vertical="center" wrapText="1"/>
    </xf>
    <xf numFmtId="0" fontId="34" fillId="0" borderId="35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center"/>
    </xf>
    <xf numFmtId="0" fontId="35" fillId="0" borderId="61" xfId="0" applyFont="1" applyFill="1" applyBorder="1" applyAlignment="1">
      <alignment horizontal="center" vertical="center" wrapText="1"/>
    </xf>
    <xf numFmtId="0" fontId="35" fillId="0" borderId="72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top"/>
    </xf>
    <xf numFmtId="0" fontId="34" fillId="24" borderId="61" xfId="0" applyFont="1" applyFill="1" applyBorder="1" applyAlignment="1">
      <alignment horizontal="center" vertical="center" wrapText="1"/>
    </xf>
    <xf numFmtId="0" fontId="34" fillId="24" borderId="72" xfId="0" applyFont="1" applyFill="1" applyBorder="1" applyAlignment="1">
      <alignment horizontal="center" vertical="center" wrapText="1"/>
    </xf>
    <xf numFmtId="0" fontId="34" fillId="24" borderId="24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left" vertical="center" wrapText="1"/>
    </xf>
    <xf numFmtId="0" fontId="34" fillId="0" borderId="69" xfId="0" applyFont="1" applyFill="1" applyBorder="1" applyAlignment="1">
      <alignment horizontal="left" vertical="center" wrapText="1"/>
    </xf>
    <xf numFmtId="0" fontId="34" fillId="0" borderId="79" xfId="0" applyFont="1" applyFill="1" applyBorder="1" applyAlignment="1">
      <alignment horizontal="left" vertical="center" wrapText="1"/>
    </xf>
    <xf numFmtId="4" fontId="34" fillId="0" borderId="61" xfId="0" applyNumberFormat="1" applyFont="1" applyFill="1" applyBorder="1" applyAlignment="1">
      <alignment horizontal="left" vertical="center" wrapText="1"/>
    </xf>
    <xf numFmtId="4" fontId="34" fillId="0" borderId="24" xfId="0" applyNumberFormat="1" applyFont="1" applyFill="1" applyBorder="1" applyAlignment="1">
      <alignment horizontal="left" vertical="center" wrapText="1"/>
    </xf>
    <xf numFmtId="4" fontId="34" fillId="0" borderId="21" xfId="0" applyNumberFormat="1" applyFont="1" applyFill="1" applyBorder="1" applyAlignment="1">
      <alignment horizontal="left" vertical="center" wrapText="1"/>
    </xf>
    <xf numFmtId="0" fontId="31" fillId="0" borderId="36" xfId="0" applyFont="1" applyFill="1" applyBorder="1" applyAlignment="1">
      <alignment horizontal="left" vertical="center" wrapText="1"/>
    </xf>
    <xf numFmtId="4" fontId="34" fillId="0" borderId="36" xfId="0" applyNumberFormat="1" applyFont="1" applyFill="1" applyBorder="1" applyAlignment="1">
      <alignment horizontal="left" vertical="center" wrapText="1"/>
    </xf>
    <xf numFmtId="4" fontId="34" fillId="0" borderId="37" xfId="0" applyNumberFormat="1" applyFont="1" applyFill="1" applyBorder="1" applyAlignment="1">
      <alignment horizontal="left" vertical="center" wrapText="1"/>
    </xf>
    <xf numFmtId="0" fontId="34" fillId="0" borderId="21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left" vertical="center" wrapText="1"/>
    </xf>
    <xf numFmtId="0" fontId="34" fillId="0" borderId="59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center"/>
    </xf>
    <xf numFmtId="0" fontId="25" fillId="0" borderId="61" xfId="0" applyFont="1" applyFill="1" applyBorder="1" applyAlignment="1">
      <alignment horizontal="right"/>
    </xf>
    <xf numFmtId="0" fontId="25" fillId="0" borderId="72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/>
    </xf>
    <xf numFmtId="0" fontId="25" fillId="0" borderId="71" xfId="0" applyFont="1" applyFill="1" applyBorder="1" applyAlignment="1">
      <alignment horizontal="right"/>
    </xf>
    <xf numFmtId="0" fontId="25" fillId="0" borderId="77" xfId="0" applyFont="1" applyFill="1" applyBorder="1" applyAlignment="1">
      <alignment horizontal="right"/>
    </xf>
    <xf numFmtId="0" fontId="25" fillId="24" borderId="61" xfId="0" applyFont="1" applyFill="1" applyBorder="1" applyAlignment="1">
      <alignment horizontal="center"/>
    </xf>
    <xf numFmtId="0" fontId="25" fillId="24" borderId="72" xfId="0" applyFont="1" applyFill="1" applyBorder="1" applyAlignment="1">
      <alignment horizontal="center"/>
    </xf>
    <xf numFmtId="0" fontId="25" fillId="24" borderId="24" xfId="0" applyFont="1" applyFill="1" applyBorder="1" applyAlignment="1">
      <alignment horizontal="center"/>
    </xf>
    <xf numFmtId="0" fontId="25" fillId="0" borderId="39" xfId="0" applyFont="1" applyFill="1" applyBorder="1" applyAlignment="1">
      <alignment horizontal="right"/>
    </xf>
    <xf numFmtId="0" fontId="25" fillId="0" borderId="73" xfId="0" applyFont="1" applyFill="1" applyBorder="1" applyAlignment="1">
      <alignment horizontal="right"/>
    </xf>
    <xf numFmtId="0" fontId="25" fillId="0" borderId="26" xfId="0" applyFont="1" applyFill="1" applyBorder="1" applyAlignment="1">
      <alignment horizontal="right"/>
    </xf>
    <xf numFmtId="0" fontId="25" fillId="24" borderId="74" xfId="0" applyFont="1" applyFill="1" applyBorder="1" applyAlignment="1">
      <alignment horizontal="center"/>
    </xf>
    <xf numFmtId="0" fontId="25" fillId="24" borderId="12" xfId="0" applyFont="1" applyFill="1" applyBorder="1" applyAlignment="1">
      <alignment horizontal="center"/>
    </xf>
    <xf numFmtId="0" fontId="25" fillId="24" borderId="79" xfId="0" applyFont="1" applyFill="1" applyBorder="1" applyAlignment="1">
      <alignment horizontal="center"/>
    </xf>
    <xf numFmtId="0" fontId="24" fillId="0" borderId="51" xfId="5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center"/>
    </xf>
    <xf numFmtId="49" fontId="25" fillId="0" borderId="80" xfId="51" applyNumberFormat="1" applyFont="1" applyFill="1" applyBorder="1" applyAlignment="1">
      <alignment horizontal="right" vertical="center"/>
      <protection/>
    </xf>
    <xf numFmtId="49" fontId="25" fillId="0" borderId="81" xfId="51" applyNumberFormat="1" applyFont="1" applyFill="1" applyBorder="1" applyAlignment="1">
      <alignment horizontal="right" vertical="center"/>
      <protection/>
    </xf>
    <xf numFmtId="49" fontId="25" fillId="0" borderId="82" xfId="51" applyNumberFormat="1" applyFont="1" applyFill="1" applyBorder="1" applyAlignment="1">
      <alignment horizontal="right" vertical="center"/>
      <protection/>
    </xf>
    <xf numFmtId="49" fontId="25" fillId="0" borderId="83" xfId="51" applyNumberFormat="1" applyFont="1" applyFill="1" applyBorder="1" applyAlignment="1">
      <alignment horizontal="right" vertical="center"/>
      <protection/>
    </xf>
    <xf numFmtId="49" fontId="25" fillId="0" borderId="84" xfId="51" applyNumberFormat="1" applyFont="1" applyFill="1" applyBorder="1" applyAlignment="1">
      <alignment horizontal="right" vertical="center"/>
      <protection/>
    </xf>
    <xf numFmtId="49" fontId="25" fillId="0" borderId="85" xfId="51" applyNumberFormat="1" applyFont="1" applyFill="1" applyBorder="1" applyAlignment="1">
      <alignment horizontal="right" vertical="center"/>
      <protection/>
    </xf>
    <xf numFmtId="49" fontId="25" fillId="0" borderId="61" xfId="51" applyNumberFormat="1" applyFont="1" applyFill="1" applyBorder="1" applyAlignment="1">
      <alignment horizontal="right" vertical="center" wrapText="1"/>
      <protection/>
    </xf>
    <xf numFmtId="49" fontId="25" fillId="0" borderId="72" xfId="51" applyNumberFormat="1" applyFont="1" applyFill="1" applyBorder="1" applyAlignment="1">
      <alignment horizontal="right" vertical="center" wrapText="1"/>
      <protection/>
    </xf>
    <xf numFmtId="49" fontId="25" fillId="0" borderId="24" xfId="51" applyNumberFormat="1" applyFont="1" applyFill="1" applyBorder="1" applyAlignment="1">
      <alignment horizontal="right" vertical="center" wrapText="1"/>
      <protection/>
    </xf>
    <xf numFmtId="184" fontId="24" fillId="0" borderId="51" xfId="51" applyNumberFormat="1" applyFont="1" applyFill="1" applyBorder="1" applyAlignment="1">
      <alignment horizontal="center" vertical="center"/>
      <protection/>
    </xf>
    <xf numFmtId="0" fontId="25" fillId="24" borderId="35" xfId="51" applyFont="1" applyFill="1" applyBorder="1" applyAlignment="1">
      <alignment horizontal="center" vertical="center" wrapText="1"/>
      <protection/>
    </xf>
    <xf numFmtId="0" fontId="25" fillId="24" borderId="36" xfId="51" applyFont="1" applyFill="1" applyBorder="1" applyAlignment="1">
      <alignment horizontal="center" vertical="center" wrapText="1"/>
      <protection/>
    </xf>
    <xf numFmtId="0" fontId="25" fillId="24" borderId="37" xfId="51" applyFont="1" applyFill="1" applyBorder="1" applyAlignment="1">
      <alignment horizontal="center" vertical="center" wrapText="1"/>
      <protection/>
    </xf>
    <xf numFmtId="0" fontId="23" fillId="0" borderId="61" xfId="51" applyNumberFormat="1" applyFont="1" applyFill="1" applyBorder="1" applyAlignment="1">
      <alignment horizontal="right" vertical="center"/>
      <protection/>
    </xf>
    <xf numFmtId="0" fontId="23" fillId="0" borderId="72" xfId="51" applyNumberFormat="1" applyFont="1" applyFill="1" applyBorder="1" applyAlignment="1">
      <alignment horizontal="right" vertical="center"/>
      <protection/>
    </xf>
    <xf numFmtId="0" fontId="23" fillId="0" borderId="24" xfId="51" applyNumberFormat="1" applyFont="1" applyFill="1" applyBorder="1" applyAlignment="1">
      <alignment horizontal="right" vertical="center"/>
      <protection/>
    </xf>
    <xf numFmtId="49" fontId="25" fillId="0" borderId="86" xfId="51" applyNumberFormat="1" applyFont="1" applyFill="1" applyBorder="1" applyAlignment="1">
      <alignment horizontal="right" vertical="center"/>
      <protection/>
    </xf>
    <xf numFmtId="49" fontId="25" fillId="0" borderId="87" xfId="51" applyNumberFormat="1" applyFont="1" applyFill="1" applyBorder="1" applyAlignment="1">
      <alignment horizontal="right" vertical="center"/>
      <protection/>
    </xf>
    <xf numFmtId="49" fontId="25" fillId="0" borderId="88" xfId="51" applyNumberFormat="1" applyFont="1" applyFill="1" applyBorder="1" applyAlignment="1">
      <alignment horizontal="right" vertical="center"/>
      <protection/>
    </xf>
    <xf numFmtId="0" fontId="25" fillId="24" borderId="35" xfId="0" applyFont="1" applyFill="1" applyBorder="1" applyAlignment="1">
      <alignment horizontal="center"/>
    </xf>
    <xf numFmtId="0" fontId="25" fillId="24" borderId="36" xfId="0" applyFont="1" applyFill="1" applyBorder="1" applyAlignment="1">
      <alignment horizontal="center"/>
    </xf>
    <xf numFmtId="0" fontId="25" fillId="24" borderId="3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70" xfId="51" applyFont="1" applyFill="1" applyBorder="1" applyAlignment="1">
      <alignment horizontal="right" vertical="center"/>
      <protection/>
    </xf>
    <xf numFmtId="0" fontId="26" fillId="0" borderId="89" xfId="51" applyFont="1" applyFill="1" applyBorder="1" applyAlignment="1">
      <alignment horizontal="right" vertical="center"/>
      <protection/>
    </xf>
    <xf numFmtId="0" fontId="26" fillId="0" borderId="90" xfId="51" applyFont="1" applyFill="1" applyBorder="1" applyAlignment="1">
      <alignment horizontal="right" vertical="center"/>
      <protection/>
    </xf>
    <xf numFmtId="0" fontId="26" fillId="0" borderId="62" xfId="51" applyFont="1" applyFill="1" applyBorder="1" applyAlignment="1">
      <alignment horizontal="right" vertical="center"/>
      <protection/>
    </xf>
    <xf numFmtId="0" fontId="26" fillId="0" borderId="87" xfId="51" applyFont="1" applyFill="1" applyBorder="1" applyAlignment="1">
      <alignment horizontal="right" vertical="center"/>
      <protection/>
    </xf>
    <xf numFmtId="0" fontId="26" fillId="0" borderId="88" xfId="51" applyFont="1" applyFill="1" applyBorder="1" applyAlignment="1">
      <alignment horizontal="right" vertical="center"/>
      <protection/>
    </xf>
    <xf numFmtId="0" fontId="25" fillId="24" borderId="21" xfId="51" applyFont="1" applyFill="1" applyBorder="1" applyAlignment="1">
      <alignment horizontal="center" vertical="center" wrapText="1"/>
      <protection/>
    </xf>
    <xf numFmtId="0" fontId="25" fillId="24" borderId="22" xfId="51" applyFont="1" applyFill="1" applyBorder="1" applyAlignment="1">
      <alignment horizontal="center" vertical="center" wrapText="1"/>
      <protection/>
    </xf>
    <xf numFmtId="0" fontId="25" fillId="24" borderId="23" xfId="51" applyFont="1" applyFill="1" applyBorder="1" applyAlignment="1">
      <alignment horizontal="center" vertical="center" wrapText="1"/>
      <protection/>
    </xf>
    <xf numFmtId="0" fontId="25" fillId="0" borderId="39" xfId="51" applyNumberFormat="1" applyFont="1" applyFill="1" applyBorder="1" applyAlignment="1">
      <alignment horizontal="right" vertical="center"/>
      <protection/>
    </xf>
    <xf numFmtId="0" fontId="25" fillId="0" borderId="73" xfId="51" applyNumberFormat="1" applyFont="1" applyFill="1" applyBorder="1" applyAlignment="1">
      <alignment horizontal="right" vertical="center"/>
      <protection/>
    </xf>
    <xf numFmtId="0" fontId="25" fillId="0" borderId="26" xfId="51" applyNumberFormat="1" applyFont="1" applyFill="1" applyBorder="1" applyAlignment="1">
      <alignment horizontal="right" vertical="center"/>
      <protection/>
    </xf>
    <xf numFmtId="0" fontId="23" fillId="0" borderId="39" xfId="51" applyNumberFormat="1" applyFont="1" applyFill="1" applyBorder="1" applyAlignment="1">
      <alignment horizontal="right" vertical="center"/>
      <protection/>
    </xf>
    <xf numFmtId="0" fontId="23" fillId="0" borderId="73" xfId="51" applyNumberFormat="1" applyFont="1" applyFill="1" applyBorder="1" applyAlignment="1">
      <alignment horizontal="right" vertical="center"/>
      <protection/>
    </xf>
    <xf numFmtId="0" fontId="23" fillId="0" borderId="26" xfId="51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800100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57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9525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57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4"/>
  <sheetViews>
    <sheetView view="pageBreakPreview" zoomScale="85" zoomScaleSheetLayoutView="85" zoomScalePageLayoutView="0" workbookViewId="0" topLeftCell="A2">
      <selection activeCell="F22" sqref="F22"/>
    </sheetView>
  </sheetViews>
  <sheetFormatPr defaultColWidth="11.421875" defaultRowHeight="12.75"/>
  <cols>
    <col min="1" max="1" width="9.28125" style="87" customWidth="1"/>
    <col min="2" max="2" width="41.28125" style="87" customWidth="1"/>
    <col min="3" max="3" width="11.421875" style="87" customWidth="1"/>
    <col min="4" max="4" width="14.421875" style="88" customWidth="1"/>
    <col min="5" max="5" width="11.421875" style="87" customWidth="1"/>
    <col min="6" max="6" width="13.00390625" style="87" customWidth="1"/>
  </cols>
  <sheetData>
    <row r="1" spans="1:6" ht="55.5" customHeight="1">
      <c r="A1" s="343"/>
      <c r="B1" s="343"/>
      <c r="C1" s="343"/>
      <c r="D1" s="343"/>
      <c r="E1" s="343"/>
      <c r="F1" s="343"/>
    </row>
    <row r="2" spans="1:6" ht="18.75">
      <c r="A2" s="322" t="s">
        <v>447</v>
      </c>
      <c r="B2" s="322"/>
      <c r="C2" s="322"/>
      <c r="D2" s="322"/>
      <c r="E2" s="322"/>
      <c r="F2" s="322"/>
    </row>
    <row r="3" spans="1:6" ht="38.25" customHeight="1">
      <c r="A3" s="326" t="s">
        <v>301</v>
      </c>
      <c r="B3" s="326"/>
      <c r="C3" s="326"/>
      <c r="D3" s="326"/>
      <c r="E3" s="326"/>
      <c r="F3" s="326"/>
    </row>
    <row r="4" spans="1:6" ht="19.5" customHeight="1" thickBot="1">
      <c r="A4" s="327" t="s">
        <v>253</v>
      </c>
      <c r="B4" s="327"/>
      <c r="C4" s="327"/>
      <c r="D4" s="327"/>
      <c r="E4" s="327"/>
      <c r="F4" s="327"/>
    </row>
    <row r="5" spans="1:6" ht="19.5" customHeight="1" thickBot="1">
      <c r="A5" s="323" t="s">
        <v>302</v>
      </c>
      <c r="B5" s="324"/>
      <c r="C5" s="324"/>
      <c r="D5" s="324"/>
      <c r="E5" s="324"/>
      <c r="F5" s="325"/>
    </row>
    <row r="6" ht="13.5" thickBot="1"/>
    <row r="7" spans="1:6" ht="17.25" customHeight="1" thickBot="1">
      <c r="A7" s="328" t="s">
        <v>37</v>
      </c>
      <c r="B7" s="329"/>
      <c r="C7" s="329"/>
      <c r="D7" s="329"/>
      <c r="E7" s="329"/>
      <c r="F7" s="330"/>
    </row>
    <row r="8" ht="6" customHeight="1" thickBot="1"/>
    <row r="9" spans="1:6" ht="16.5" customHeight="1" thickBot="1">
      <c r="A9" s="289" t="s">
        <v>58</v>
      </c>
      <c r="B9" s="290"/>
      <c r="C9" s="290"/>
      <c r="D9" s="294"/>
      <c r="E9" s="303" t="s">
        <v>128</v>
      </c>
      <c r="F9" s="304"/>
    </row>
    <row r="10" spans="1:6" ht="13.5" customHeight="1" thickBot="1">
      <c r="A10" s="89" t="s">
        <v>70</v>
      </c>
      <c r="B10" s="261" t="s">
        <v>71</v>
      </c>
      <c r="C10" s="90" t="s">
        <v>72</v>
      </c>
      <c r="D10" s="91" t="s">
        <v>73</v>
      </c>
      <c r="E10" s="90" t="s">
        <v>155</v>
      </c>
      <c r="F10" s="92" t="s">
        <v>156</v>
      </c>
    </row>
    <row r="11" spans="1:6" ht="12.75" customHeight="1">
      <c r="A11" s="93">
        <v>1</v>
      </c>
      <c r="B11" s="264" t="s">
        <v>38</v>
      </c>
      <c r="C11" s="94" t="s">
        <v>49</v>
      </c>
      <c r="D11" s="95">
        <v>1.17</v>
      </c>
      <c r="E11" s="172"/>
      <c r="F11" s="96">
        <f aca="true" t="shared" si="0" ref="F11:F18">D11*E11</f>
        <v>0</v>
      </c>
    </row>
    <row r="12" spans="1:6" ht="12.75" customHeight="1">
      <c r="A12" s="97">
        <v>2</v>
      </c>
      <c r="B12" s="263" t="s">
        <v>42</v>
      </c>
      <c r="C12" s="98" t="s">
        <v>98</v>
      </c>
      <c r="D12" s="99">
        <v>3</v>
      </c>
      <c r="E12" s="173"/>
      <c r="F12" s="100">
        <f t="shared" si="0"/>
        <v>0</v>
      </c>
    </row>
    <row r="13" spans="1:6" ht="17.25" customHeight="1">
      <c r="A13" s="97">
        <v>3</v>
      </c>
      <c r="B13" s="263" t="s">
        <v>41</v>
      </c>
      <c r="C13" s="98" t="s">
        <v>77</v>
      </c>
      <c r="D13" s="99">
        <v>1</v>
      </c>
      <c r="E13" s="173"/>
      <c r="F13" s="100">
        <f t="shared" si="0"/>
        <v>0</v>
      </c>
    </row>
    <row r="14" spans="1:6" ht="12.75" customHeight="1">
      <c r="A14" s="97">
        <v>4</v>
      </c>
      <c r="B14" s="263" t="s">
        <v>40</v>
      </c>
      <c r="C14" s="98" t="s">
        <v>77</v>
      </c>
      <c r="D14" s="99">
        <v>8</v>
      </c>
      <c r="E14" s="173"/>
      <c r="F14" s="100">
        <f t="shared" si="0"/>
        <v>0</v>
      </c>
    </row>
    <row r="15" spans="1:6" ht="12.75" customHeight="1">
      <c r="A15" s="97">
        <v>5</v>
      </c>
      <c r="B15" s="263" t="s">
        <v>39</v>
      </c>
      <c r="C15" s="98" t="s">
        <v>77</v>
      </c>
      <c r="D15" s="99">
        <v>12</v>
      </c>
      <c r="E15" s="173"/>
      <c r="F15" s="100">
        <f t="shared" si="0"/>
        <v>0</v>
      </c>
    </row>
    <row r="16" spans="1:6" ht="16.5" customHeight="1">
      <c r="A16" s="97">
        <v>6</v>
      </c>
      <c r="B16" s="263" t="s">
        <v>43</v>
      </c>
      <c r="C16" s="98" t="s">
        <v>193</v>
      </c>
      <c r="D16" s="99">
        <v>3</v>
      </c>
      <c r="E16" s="173"/>
      <c r="F16" s="100">
        <f t="shared" si="0"/>
        <v>0</v>
      </c>
    </row>
    <row r="17" spans="1:6" ht="12.75" customHeight="1">
      <c r="A17" s="97">
        <v>7</v>
      </c>
      <c r="B17" s="263" t="s">
        <v>44</v>
      </c>
      <c r="C17" s="98" t="s">
        <v>77</v>
      </c>
      <c r="D17" s="99">
        <v>44</v>
      </c>
      <c r="E17" s="173"/>
      <c r="F17" s="100">
        <f t="shared" si="0"/>
        <v>0</v>
      </c>
    </row>
    <row r="18" spans="1:6" ht="12.75" customHeight="1">
      <c r="A18" s="97">
        <v>8</v>
      </c>
      <c r="B18" s="133" t="s">
        <v>45</v>
      </c>
      <c r="C18" s="98" t="s">
        <v>77</v>
      </c>
      <c r="D18" s="99">
        <v>8</v>
      </c>
      <c r="E18" s="173"/>
      <c r="F18" s="100">
        <f t="shared" si="0"/>
        <v>0</v>
      </c>
    </row>
    <row r="19" spans="1:6" ht="13.5" customHeight="1">
      <c r="A19" s="97">
        <v>9</v>
      </c>
      <c r="B19" s="133" t="s">
        <v>448</v>
      </c>
      <c r="C19" s="98" t="s">
        <v>77</v>
      </c>
      <c r="D19" s="99">
        <v>1</v>
      </c>
      <c r="E19" s="173"/>
      <c r="F19" s="100">
        <f>D19*E19</f>
        <v>0</v>
      </c>
    </row>
    <row r="20" spans="1:6" ht="12.75" customHeight="1">
      <c r="A20" s="97">
        <v>10</v>
      </c>
      <c r="B20" s="133" t="s">
        <v>48</v>
      </c>
      <c r="C20" s="98" t="s">
        <v>84</v>
      </c>
      <c r="D20" s="99">
        <v>9</v>
      </c>
      <c r="E20" s="173"/>
      <c r="F20" s="100">
        <f>D20*E20</f>
        <v>0</v>
      </c>
    </row>
    <row r="21" spans="1:6" ht="12.75" customHeight="1">
      <c r="A21" s="97">
        <v>11</v>
      </c>
      <c r="B21" s="133" t="s">
        <v>46</v>
      </c>
      <c r="C21" s="98" t="s">
        <v>49</v>
      </c>
      <c r="D21" s="99">
        <v>1.17</v>
      </c>
      <c r="E21" s="173"/>
      <c r="F21" s="100">
        <f>D21*E21</f>
        <v>0</v>
      </c>
    </row>
    <row r="22" spans="1:6" ht="16.5" customHeight="1" thickBot="1">
      <c r="A22" s="105">
        <v>12</v>
      </c>
      <c r="B22" s="262" t="s">
        <v>47</v>
      </c>
      <c r="C22" s="106" t="s">
        <v>81</v>
      </c>
      <c r="D22" s="107">
        <v>2</v>
      </c>
      <c r="E22" s="174"/>
      <c r="F22" s="108">
        <f>D22*E22</f>
        <v>0</v>
      </c>
    </row>
    <row r="23" spans="1:6" ht="13.5" customHeight="1" thickBot="1">
      <c r="A23" s="219"/>
      <c r="B23" s="301" t="s">
        <v>85</v>
      </c>
      <c r="C23" s="301"/>
      <c r="D23" s="301"/>
      <c r="E23" s="302"/>
      <c r="F23" s="110">
        <f>SUM(F11:F22)</f>
        <v>0</v>
      </c>
    </row>
    <row r="24" ht="6" customHeight="1" thickBot="1"/>
    <row r="25" spans="1:6" ht="16.5" customHeight="1" thickBot="1">
      <c r="A25" s="289" t="s">
        <v>409</v>
      </c>
      <c r="B25" s="290"/>
      <c r="C25" s="290"/>
      <c r="D25" s="294"/>
      <c r="E25" s="303" t="s">
        <v>86</v>
      </c>
      <c r="F25" s="304"/>
    </row>
    <row r="26" spans="1:6" ht="16.5" customHeight="1">
      <c r="A26" s="89" t="s">
        <v>70</v>
      </c>
      <c r="B26" s="202" t="s">
        <v>71</v>
      </c>
      <c r="C26" s="90" t="s">
        <v>72</v>
      </c>
      <c r="D26" s="91" t="s">
        <v>73</v>
      </c>
      <c r="E26" s="90" t="s">
        <v>155</v>
      </c>
      <c r="F26" s="92" t="s">
        <v>156</v>
      </c>
    </row>
    <row r="27" spans="1:6" ht="16.5" customHeight="1">
      <c r="A27" s="97">
        <v>1</v>
      </c>
      <c r="B27" s="198" t="s">
        <v>410</v>
      </c>
      <c r="C27" s="98" t="s">
        <v>81</v>
      </c>
      <c r="D27" s="99">
        <v>1</v>
      </c>
      <c r="E27" s="173"/>
      <c r="F27" s="100">
        <f>D27*E27</f>
        <v>0</v>
      </c>
    </row>
    <row r="28" spans="1:6" ht="16.5" customHeight="1">
      <c r="A28" s="97">
        <v>2</v>
      </c>
      <c r="B28" s="198" t="s">
        <v>80</v>
      </c>
      <c r="C28" s="98" t="s">
        <v>81</v>
      </c>
      <c r="D28" s="99">
        <v>1</v>
      </c>
      <c r="E28" s="173"/>
      <c r="F28" s="100">
        <f>D28*E28</f>
        <v>0</v>
      </c>
    </row>
    <row r="29" spans="1:6" ht="16.5" customHeight="1">
      <c r="A29" s="97">
        <v>3</v>
      </c>
      <c r="B29" s="198" t="s">
        <v>82</v>
      </c>
      <c r="C29" s="98" t="s">
        <v>81</v>
      </c>
      <c r="D29" s="99">
        <v>0.25</v>
      </c>
      <c r="E29" s="173"/>
      <c r="F29" s="100">
        <f>D29*E29</f>
        <v>0</v>
      </c>
    </row>
    <row r="30" spans="1:6" ht="16.5" customHeight="1" thickBot="1">
      <c r="A30" s="105">
        <v>4</v>
      </c>
      <c r="B30" s="201" t="s">
        <v>83</v>
      </c>
      <c r="C30" s="106" t="s">
        <v>84</v>
      </c>
      <c r="D30" s="107">
        <v>4</v>
      </c>
      <c r="E30" s="174"/>
      <c r="F30" s="108">
        <f>D30*E30</f>
        <v>0</v>
      </c>
    </row>
    <row r="31" spans="1:6" ht="16.5" customHeight="1" thickBot="1">
      <c r="A31" s="286" t="s">
        <v>85</v>
      </c>
      <c r="B31" s="287"/>
      <c r="C31" s="287"/>
      <c r="D31" s="287"/>
      <c r="E31" s="288"/>
      <c r="F31" s="102">
        <f>SUM(F27:F30)</f>
        <v>0</v>
      </c>
    </row>
    <row r="32" ht="7.5" customHeight="1" thickBot="1"/>
    <row r="33" spans="1:6" ht="16.5" customHeight="1" thickBot="1">
      <c r="A33" s="289" t="s">
        <v>411</v>
      </c>
      <c r="B33" s="290"/>
      <c r="C33" s="290"/>
      <c r="D33" s="294"/>
      <c r="E33" s="303" t="s">
        <v>86</v>
      </c>
      <c r="F33" s="304"/>
    </row>
    <row r="34" spans="1:6" ht="16.5" customHeight="1" thickBot="1">
      <c r="A34" s="111" t="s">
        <v>70</v>
      </c>
      <c r="B34" s="203" t="s">
        <v>71</v>
      </c>
      <c r="C34" s="112" t="s">
        <v>72</v>
      </c>
      <c r="D34" s="113" t="s">
        <v>73</v>
      </c>
      <c r="E34" s="112" t="s">
        <v>155</v>
      </c>
      <c r="F34" s="114" t="s">
        <v>156</v>
      </c>
    </row>
    <row r="35" spans="1:6" ht="16.5" customHeight="1">
      <c r="A35" s="115">
        <v>1</v>
      </c>
      <c r="B35" s="212" t="s">
        <v>412</v>
      </c>
      <c r="C35" s="116" t="s">
        <v>81</v>
      </c>
      <c r="D35" s="117">
        <v>1</v>
      </c>
      <c r="E35" s="175"/>
      <c r="F35" s="118">
        <f>D35*E35</f>
        <v>0</v>
      </c>
    </row>
    <row r="36" spans="1:6" ht="16.5" customHeight="1">
      <c r="A36" s="97">
        <v>2</v>
      </c>
      <c r="B36" s="198" t="s">
        <v>80</v>
      </c>
      <c r="C36" s="98" t="s">
        <v>81</v>
      </c>
      <c r="D36" s="99">
        <v>1</v>
      </c>
      <c r="E36" s="173"/>
      <c r="F36" s="100">
        <f>D36*E36</f>
        <v>0</v>
      </c>
    </row>
    <row r="37" spans="1:6" ht="16.5" customHeight="1">
      <c r="A37" s="97">
        <v>3</v>
      </c>
      <c r="B37" s="198" t="s">
        <v>82</v>
      </c>
      <c r="C37" s="98" t="s">
        <v>81</v>
      </c>
      <c r="D37" s="99">
        <v>0.25</v>
      </c>
      <c r="E37" s="173"/>
      <c r="F37" s="100">
        <f>D37*E37</f>
        <v>0</v>
      </c>
    </row>
    <row r="38" spans="1:6" ht="16.5" customHeight="1" thickBot="1">
      <c r="A38" s="105">
        <v>4</v>
      </c>
      <c r="B38" s="201" t="s">
        <v>83</v>
      </c>
      <c r="C38" s="106" t="s">
        <v>84</v>
      </c>
      <c r="D38" s="107">
        <v>40</v>
      </c>
      <c r="E38" s="174"/>
      <c r="F38" s="108">
        <f>D38*E38</f>
        <v>0</v>
      </c>
    </row>
    <row r="39" spans="1:6" ht="16.5" customHeight="1" thickBot="1">
      <c r="A39" s="286" t="s">
        <v>85</v>
      </c>
      <c r="B39" s="287"/>
      <c r="C39" s="287"/>
      <c r="D39" s="287"/>
      <c r="E39" s="288"/>
      <c r="F39" s="102">
        <f>SUM(F35:F38)</f>
        <v>0</v>
      </c>
    </row>
    <row r="40" ht="13.5" thickBot="1"/>
    <row r="41" spans="1:6" ht="18" customHeight="1" thickBot="1">
      <c r="A41" s="297" t="s">
        <v>24</v>
      </c>
      <c r="B41" s="298"/>
      <c r="C41" s="298"/>
      <c r="D41" s="298"/>
      <c r="E41" s="298"/>
      <c r="F41" s="299"/>
    </row>
    <row r="42" spans="1:6" ht="6" customHeight="1" thickBot="1">
      <c r="A42" s="103"/>
      <c r="B42" s="103"/>
      <c r="C42" s="103"/>
      <c r="D42" s="104"/>
      <c r="E42" s="103"/>
      <c r="F42" s="103"/>
    </row>
    <row r="43" spans="1:6" ht="13.5" thickBot="1">
      <c r="A43" s="289" t="s">
        <v>304</v>
      </c>
      <c r="B43" s="290"/>
      <c r="C43" s="290"/>
      <c r="D43" s="294"/>
      <c r="E43" s="303" t="s">
        <v>86</v>
      </c>
      <c r="F43" s="304"/>
    </row>
    <row r="44" spans="1:6" ht="13.5" customHeight="1" thickBot="1">
      <c r="A44" s="89" t="s">
        <v>70</v>
      </c>
      <c r="B44" s="203" t="s">
        <v>71</v>
      </c>
      <c r="C44" s="90" t="s">
        <v>72</v>
      </c>
      <c r="D44" s="91" t="s">
        <v>73</v>
      </c>
      <c r="E44" s="90" t="s">
        <v>155</v>
      </c>
      <c r="F44" s="92" t="s">
        <v>156</v>
      </c>
    </row>
    <row r="45" spans="1:6" ht="12.75" customHeight="1">
      <c r="A45" s="93">
        <v>1</v>
      </c>
      <c r="B45" s="208" t="s">
        <v>303</v>
      </c>
      <c r="C45" s="94" t="s">
        <v>77</v>
      </c>
      <c r="D45" s="95">
        <f>1*1.05</f>
        <v>1.05</v>
      </c>
      <c r="E45" s="172"/>
      <c r="F45" s="96">
        <f aca="true" t="shared" si="1" ref="F45:F52">D45*E45</f>
        <v>0</v>
      </c>
    </row>
    <row r="46" spans="1:6" ht="12.75">
      <c r="A46" s="97">
        <v>2</v>
      </c>
      <c r="B46" s="209" t="s">
        <v>112</v>
      </c>
      <c r="C46" s="98" t="s">
        <v>77</v>
      </c>
      <c r="D46" s="99">
        <f>+D45*0.5*2/2.4</f>
        <v>0.43750000000000006</v>
      </c>
      <c r="E46" s="173"/>
      <c r="F46" s="100">
        <f t="shared" si="1"/>
        <v>0</v>
      </c>
    </row>
    <row r="47" spans="1:6" ht="12.75" customHeight="1">
      <c r="A47" s="97">
        <v>3</v>
      </c>
      <c r="B47" s="209" t="s">
        <v>113</v>
      </c>
      <c r="C47" s="98" t="s">
        <v>77</v>
      </c>
      <c r="D47" s="99">
        <f>+D45*0.28*1.33333333333333</f>
        <v>0.392</v>
      </c>
      <c r="E47" s="173"/>
      <c r="F47" s="100">
        <f t="shared" si="1"/>
        <v>0</v>
      </c>
    </row>
    <row r="48" spans="1:6" ht="12.75" customHeight="1">
      <c r="A48" s="97">
        <v>4</v>
      </c>
      <c r="B48" s="209" t="s">
        <v>114</v>
      </c>
      <c r="C48" s="98" t="s">
        <v>77</v>
      </c>
      <c r="D48" s="99">
        <f>+D45*4</f>
        <v>4.2</v>
      </c>
      <c r="E48" s="173"/>
      <c r="F48" s="100">
        <f t="shared" si="1"/>
        <v>0</v>
      </c>
    </row>
    <row r="49" spans="1:6" ht="12.75" customHeight="1">
      <c r="A49" s="97">
        <v>5</v>
      </c>
      <c r="B49" s="209" t="s">
        <v>115</v>
      </c>
      <c r="C49" s="98" t="s">
        <v>77</v>
      </c>
      <c r="D49" s="99">
        <f>+D45*8</f>
        <v>8.4</v>
      </c>
      <c r="E49" s="173"/>
      <c r="F49" s="100">
        <f t="shared" si="1"/>
        <v>0</v>
      </c>
    </row>
    <row r="50" spans="1:6" ht="12.75">
      <c r="A50" s="97">
        <v>6</v>
      </c>
      <c r="B50" s="209" t="s">
        <v>116</v>
      </c>
      <c r="C50" s="98" t="s">
        <v>77</v>
      </c>
      <c r="D50" s="99">
        <f>+D49</f>
        <v>8.4</v>
      </c>
      <c r="E50" s="173"/>
      <c r="F50" s="100">
        <f t="shared" si="1"/>
        <v>0</v>
      </c>
    </row>
    <row r="51" spans="1:6" ht="12.75" customHeight="1">
      <c r="A51" s="97">
        <v>7</v>
      </c>
      <c r="B51" s="209" t="s">
        <v>117</v>
      </c>
      <c r="C51" s="98" t="s">
        <v>75</v>
      </c>
      <c r="D51" s="99">
        <v>0.64</v>
      </c>
      <c r="E51" s="173"/>
      <c r="F51" s="100">
        <f t="shared" si="1"/>
        <v>0</v>
      </c>
    </row>
    <row r="52" spans="1:6" ht="12.75" customHeight="1">
      <c r="A52" s="97">
        <v>8</v>
      </c>
      <c r="B52" s="198" t="s">
        <v>118</v>
      </c>
      <c r="C52" s="98" t="s">
        <v>77</v>
      </c>
      <c r="D52" s="99">
        <v>1</v>
      </c>
      <c r="E52" s="173"/>
      <c r="F52" s="100">
        <f t="shared" si="1"/>
        <v>0</v>
      </c>
    </row>
    <row r="53" spans="1:6" ht="12.75" customHeight="1">
      <c r="A53" s="97">
        <v>9</v>
      </c>
      <c r="B53" s="198" t="s">
        <v>80</v>
      </c>
      <c r="C53" s="98" t="s">
        <v>81</v>
      </c>
      <c r="D53" s="99">
        <v>1</v>
      </c>
      <c r="E53" s="173"/>
      <c r="F53" s="100">
        <f>D53*E53</f>
        <v>0</v>
      </c>
    </row>
    <row r="54" spans="1:6" ht="12.75" customHeight="1">
      <c r="A54" s="97">
        <v>10</v>
      </c>
      <c r="B54" s="198" t="s">
        <v>82</v>
      </c>
      <c r="C54" s="98" t="s">
        <v>81</v>
      </c>
      <c r="D54" s="99">
        <v>0.5</v>
      </c>
      <c r="E54" s="173"/>
      <c r="F54" s="100">
        <f>D54*E54</f>
        <v>0</v>
      </c>
    </row>
    <row r="55" spans="1:6" ht="13.5" customHeight="1" thickBot="1">
      <c r="A55" s="105">
        <v>11</v>
      </c>
      <c r="B55" s="201" t="s">
        <v>83</v>
      </c>
      <c r="C55" s="106" t="s">
        <v>84</v>
      </c>
      <c r="D55" s="107">
        <v>0.7</v>
      </c>
      <c r="E55" s="174"/>
      <c r="F55" s="108">
        <f>D55*E55</f>
        <v>0</v>
      </c>
    </row>
    <row r="56" spans="1:6" ht="13.5" customHeight="1" thickBot="1">
      <c r="A56" s="109"/>
      <c r="B56" s="287" t="s">
        <v>85</v>
      </c>
      <c r="C56" s="287"/>
      <c r="D56" s="287"/>
      <c r="E56" s="288"/>
      <c r="F56" s="110">
        <f>SUM(F45:F55)</f>
        <v>0</v>
      </c>
    </row>
    <row r="57" spans="1:6" ht="6.75" customHeight="1" thickBot="1">
      <c r="A57" s="152"/>
      <c r="B57" s="190"/>
      <c r="C57" s="190"/>
      <c r="D57" s="190"/>
      <c r="E57" s="190"/>
      <c r="F57" s="191"/>
    </row>
    <row r="58" spans="1:6" ht="13.5" thickBot="1">
      <c r="A58" s="289" t="s">
        <v>57</v>
      </c>
      <c r="B58" s="290"/>
      <c r="C58" s="290"/>
      <c r="D58" s="294"/>
      <c r="E58" s="303" t="s">
        <v>86</v>
      </c>
      <c r="F58" s="304"/>
    </row>
    <row r="59" spans="1:6" ht="12.75" customHeight="1" thickBot="1">
      <c r="A59" s="89" t="s">
        <v>70</v>
      </c>
      <c r="B59" s="261" t="s">
        <v>71</v>
      </c>
      <c r="C59" s="90" t="s">
        <v>72</v>
      </c>
      <c r="D59" s="91" t="s">
        <v>73</v>
      </c>
      <c r="E59" s="90" t="s">
        <v>155</v>
      </c>
      <c r="F59" s="92" t="s">
        <v>156</v>
      </c>
    </row>
    <row r="60" spans="1:6" ht="12.75" customHeight="1">
      <c r="A60" s="93">
        <v>1</v>
      </c>
      <c r="B60" s="218" t="s">
        <v>119</v>
      </c>
      <c r="C60" s="94" t="s">
        <v>77</v>
      </c>
      <c r="D60" s="95">
        <v>1</v>
      </c>
      <c r="E60" s="172"/>
      <c r="F60" s="96">
        <f>D60*E60</f>
        <v>0</v>
      </c>
    </row>
    <row r="61" spans="1:6" ht="12.75" customHeight="1">
      <c r="A61" s="97">
        <v>2</v>
      </c>
      <c r="B61" s="133" t="s">
        <v>80</v>
      </c>
      <c r="C61" s="98" t="s">
        <v>81</v>
      </c>
      <c r="D61" s="99">
        <v>1</v>
      </c>
      <c r="E61" s="173"/>
      <c r="F61" s="100">
        <f>D61*E61</f>
        <v>0</v>
      </c>
    </row>
    <row r="62" spans="1:6" ht="12.75" customHeight="1">
      <c r="A62" s="97">
        <v>3</v>
      </c>
      <c r="B62" s="133" t="s">
        <v>82</v>
      </c>
      <c r="C62" s="98" t="s">
        <v>81</v>
      </c>
      <c r="D62" s="99">
        <v>0.25</v>
      </c>
      <c r="E62" s="173"/>
      <c r="F62" s="100">
        <f>D62*E62</f>
        <v>0</v>
      </c>
    </row>
    <row r="63" spans="1:6" ht="13.5" customHeight="1" thickBot="1">
      <c r="A63" s="105">
        <v>4</v>
      </c>
      <c r="B63" s="262" t="s">
        <v>83</v>
      </c>
      <c r="C63" s="106" t="s">
        <v>84</v>
      </c>
      <c r="D63" s="107">
        <v>0.55</v>
      </c>
      <c r="E63" s="174"/>
      <c r="F63" s="108">
        <f>D63*E63</f>
        <v>0</v>
      </c>
    </row>
    <row r="64" spans="1:6" ht="13.5" customHeight="1" thickBot="1">
      <c r="A64" s="300" t="s">
        <v>85</v>
      </c>
      <c r="B64" s="301"/>
      <c r="C64" s="301"/>
      <c r="D64" s="301"/>
      <c r="E64" s="302"/>
      <c r="F64" s="110">
        <f>SUM(F60:F63)</f>
        <v>0</v>
      </c>
    </row>
    <row r="65" spans="1:6" ht="8.25" customHeight="1" thickBot="1">
      <c r="A65" s="190"/>
      <c r="B65" s="190"/>
      <c r="C65" s="190"/>
      <c r="D65" s="190"/>
      <c r="E65" s="190"/>
      <c r="F65" s="191"/>
    </row>
    <row r="66" spans="1:6" ht="13.5" customHeight="1" thickBot="1">
      <c r="A66" s="289" t="s">
        <v>305</v>
      </c>
      <c r="B66" s="290"/>
      <c r="C66" s="290"/>
      <c r="D66" s="294"/>
      <c r="E66" s="303" t="s">
        <v>86</v>
      </c>
      <c r="F66" s="304"/>
    </row>
    <row r="67" spans="1:6" ht="13.5" customHeight="1" thickBot="1">
      <c r="A67" s="111" t="s">
        <v>70</v>
      </c>
      <c r="B67" s="203" t="s">
        <v>71</v>
      </c>
      <c r="C67" s="112" t="s">
        <v>72</v>
      </c>
      <c r="D67" s="113" t="s">
        <v>73</v>
      </c>
      <c r="E67" s="112" t="s">
        <v>155</v>
      </c>
      <c r="F67" s="114" t="s">
        <v>156</v>
      </c>
    </row>
    <row r="68" spans="1:6" ht="12.75" customHeight="1">
      <c r="A68" s="115">
        <v>1</v>
      </c>
      <c r="B68" s="204" t="s">
        <v>120</v>
      </c>
      <c r="C68" s="116" t="s">
        <v>77</v>
      </c>
      <c r="D68" s="117">
        <f>1*1.05</f>
        <v>1.05</v>
      </c>
      <c r="E68" s="175"/>
      <c r="F68" s="118">
        <f aca="true" t="shared" si="2" ref="F68:F73">D68*E68</f>
        <v>0</v>
      </c>
    </row>
    <row r="69" spans="1:6" ht="12.75" customHeight="1">
      <c r="A69" s="97">
        <v>2</v>
      </c>
      <c r="B69" s="198" t="s">
        <v>121</v>
      </c>
      <c r="C69" s="98" t="s">
        <v>122</v>
      </c>
      <c r="D69" s="99">
        <f>2.4*1.1</f>
        <v>2.64</v>
      </c>
      <c r="E69" s="173"/>
      <c r="F69" s="100">
        <f t="shared" si="2"/>
        <v>0</v>
      </c>
    </row>
    <row r="70" spans="1:6" ht="12.75" customHeight="1">
      <c r="A70" s="119">
        <v>3</v>
      </c>
      <c r="B70" s="198" t="s">
        <v>111</v>
      </c>
      <c r="C70" s="98" t="s">
        <v>77</v>
      </c>
      <c r="D70" s="99">
        <v>6</v>
      </c>
      <c r="E70" s="173"/>
      <c r="F70" s="100">
        <f t="shared" si="2"/>
        <v>0</v>
      </c>
    </row>
    <row r="71" spans="1:6" ht="12.75" customHeight="1">
      <c r="A71" s="97">
        <v>4</v>
      </c>
      <c r="B71" s="198" t="s">
        <v>80</v>
      </c>
      <c r="C71" s="98" t="s">
        <v>81</v>
      </c>
      <c r="D71" s="99">
        <v>1</v>
      </c>
      <c r="E71" s="173"/>
      <c r="F71" s="100">
        <f t="shared" si="2"/>
        <v>0</v>
      </c>
    </row>
    <row r="72" spans="1:6" ht="12.75" customHeight="1">
      <c r="A72" s="97">
        <v>5</v>
      </c>
      <c r="B72" s="198" t="s">
        <v>82</v>
      </c>
      <c r="C72" s="98" t="s">
        <v>81</v>
      </c>
      <c r="D72" s="99">
        <v>1</v>
      </c>
      <c r="E72" s="173"/>
      <c r="F72" s="100">
        <f t="shared" si="2"/>
        <v>0</v>
      </c>
    </row>
    <row r="73" spans="1:6" ht="13.5" customHeight="1" thickBot="1">
      <c r="A73" s="105">
        <v>6</v>
      </c>
      <c r="B73" s="201" t="s">
        <v>83</v>
      </c>
      <c r="C73" s="106" t="s">
        <v>84</v>
      </c>
      <c r="D73" s="107">
        <v>0.4</v>
      </c>
      <c r="E73" s="174"/>
      <c r="F73" s="108">
        <f t="shared" si="2"/>
        <v>0</v>
      </c>
    </row>
    <row r="74" spans="1:6" ht="13.5" thickBot="1">
      <c r="A74" s="286" t="s">
        <v>85</v>
      </c>
      <c r="B74" s="287"/>
      <c r="C74" s="287"/>
      <c r="D74" s="287"/>
      <c r="E74" s="288"/>
      <c r="F74" s="110">
        <f>SUM(F68:F73)</f>
        <v>0</v>
      </c>
    </row>
    <row r="75" ht="5.25" customHeight="1" thickBot="1"/>
    <row r="76" spans="1:6" ht="13.5" customHeight="1" thickBot="1">
      <c r="A76" s="289" t="s">
        <v>306</v>
      </c>
      <c r="B76" s="290"/>
      <c r="C76" s="290"/>
      <c r="D76" s="294"/>
      <c r="E76" s="303" t="s">
        <v>86</v>
      </c>
      <c r="F76" s="304"/>
    </row>
    <row r="77" spans="1:6" ht="12.75" customHeight="1" thickBot="1">
      <c r="A77" s="89" t="s">
        <v>70</v>
      </c>
      <c r="B77" s="261" t="s">
        <v>71</v>
      </c>
      <c r="C77" s="90" t="s">
        <v>72</v>
      </c>
      <c r="D77" s="91" t="s">
        <v>73</v>
      </c>
      <c r="E77" s="90" t="s">
        <v>155</v>
      </c>
      <c r="F77" s="92" t="s">
        <v>156</v>
      </c>
    </row>
    <row r="78" spans="1:6" ht="12.75" customHeight="1">
      <c r="A78" s="93">
        <v>1</v>
      </c>
      <c r="B78" s="264" t="s">
        <v>129</v>
      </c>
      <c r="C78" s="94" t="s">
        <v>77</v>
      </c>
      <c r="D78" s="95">
        <v>1.05</v>
      </c>
      <c r="E78" s="172"/>
      <c r="F78" s="96">
        <f aca="true" t="shared" si="3" ref="F78:F83">+E78*D78</f>
        <v>0</v>
      </c>
    </row>
    <row r="79" spans="1:6" ht="12.75" customHeight="1">
      <c r="A79" s="97">
        <v>2</v>
      </c>
      <c r="B79" s="133" t="s">
        <v>313</v>
      </c>
      <c r="C79" s="98" t="s">
        <v>77</v>
      </c>
      <c r="D79" s="99">
        <v>1.3</v>
      </c>
      <c r="E79" s="173"/>
      <c r="F79" s="100">
        <f>D79*E79</f>
        <v>0</v>
      </c>
    </row>
    <row r="80" spans="1:6" ht="12.75" customHeight="1">
      <c r="A80" s="97">
        <v>3</v>
      </c>
      <c r="B80" s="133" t="s">
        <v>130</v>
      </c>
      <c r="C80" s="98" t="s">
        <v>77</v>
      </c>
      <c r="D80" s="99">
        <v>0.2</v>
      </c>
      <c r="E80" s="173"/>
      <c r="F80" s="100">
        <f t="shared" si="3"/>
        <v>0</v>
      </c>
    </row>
    <row r="81" spans="1:6" ht="12.75" customHeight="1">
      <c r="A81" s="97">
        <v>4</v>
      </c>
      <c r="B81" s="133" t="s">
        <v>80</v>
      </c>
      <c r="C81" s="98" t="s">
        <v>81</v>
      </c>
      <c r="D81" s="99">
        <v>1</v>
      </c>
      <c r="E81" s="173"/>
      <c r="F81" s="100">
        <f t="shared" si="3"/>
        <v>0</v>
      </c>
    </row>
    <row r="82" spans="1:6" ht="13.5" customHeight="1">
      <c r="A82" s="97">
        <v>5</v>
      </c>
      <c r="B82" s="133" t="s">
        <v>82</v>
      </c>
      <c r="C82" s="98" t="s">
        <v>81</v>
      </c>
      <c r="D82" s="99">
        <v>0.1</v>
      </c>
      <c r="E82" s="173"/>
      <c r="F82" s="100">
        <f t="shared" si="3"/>
        <v>0</v>
      </c>
    </row>
    <row r="83" spans="1:6" ht="13.5" customHeight="1" thickBot="1">
      <c r="A83" s="105">
        <v>6</v>
      </c>
      <c r="B83" s="262" t="s">
        <v>83</v>
      </c>
      <c r="C83" s="106" t="s">
        <v>84</v>
      </c>
      <c r="D83" s="107">
        <v>1</v>
      </c>
      <c r="E83" s="174"/>
      <c r="F83" s="108">
        <f t="shared" si="3"/>
        <v>0</v>
      </c>
    </row>
    <row r="84" spans="1:6" ht="13.5" thickBot="1">
      <c r="A84" s="300" t="s">
        <v>85</v>
      </c>
      <c r="B84" s="301"/>
      <c r="C84" s="301"/>
      <c r="D84" s="301"/>
      <c r="E84" s="302"/>
      <c r="F84" s="110">
        <f>SUM(F78:F83)</f>
        <v>0</v>
      </c>
    </row>
    <row r="85" spans="1:6" ht="6" customHeight="1" thickBot="1">
      <c r="A85" s="103"/>
      <c r="B85" s="265"/>
      <c r="C85" s="103"/>
      <c r="D85" s="104"/>
      <c r="E85" s="103"/>
      <c r="F85" s="103"/>
    </row>
    <row r="86" spans="1:6" ht="13.5" thickBot="1">
      <c r="A86" s="289" t="s">
        <v>307</v>
      </c>
      <c r="B86" s="290"/>
      <c r="C86" s="290"/>
      <c r="D86" s="294"/>
      <c r="E86" s="303" t="s">
        <v>86</v>
      </c>
      <c r="F86" s="304"/>
    </row>
    <row r="87" spans="1:6" ht="12.75" customHeight="1" thickBot="1">
      <c r="A87" s="111" t="s">
        <v>70</v>
      </c>
      <c r="B87" s="203" t="s">
        <v>71</v>
      </c>
      <c r="C87" s="112" t="s">
        <v>72</v>
      </c>
      <c r="D87" s="113" t="s">
        <v>73</v>
      </c>
      <c r="E87" s="112" t="s">
        <v>155</v>
      </c>
      <c r="F87" s="114" t="s">
        <v>156</v>
      </c>
    </row>
    <row r="88" spans="1:6" ht="12.75" customHeight="1">
      <c r="A88" s="115">
        <v>1</v>
      </c>
      <c r="B88" s="208" t="s">
        <v>131</v>
      </c>
      <c r="C88" s="116" t="s">
        <v>77</v>
      </c>
      <c r="D88" s="117">
        <v>1.05</v>
      </c>
      <c r="E88" s="177"/>
      <c r="F88" s="125">
        <f aca="true" t="shared" si="4" ref="F88:F93">D88*E88</f>
        <v>0</v>
      </c>
    </row>
    <row r="89" spans="1:6" ht="12.75" customHeight="1">
      <c r="A89" s="115">
        <v>2</v>
      </c>
      <c r="B89" s="198" t="s">
        <v>317</v>
      </c>
      <c r="C89" s="116" t="s">
        <v>77</v>
      </c>
      <c r="D89" s="117">
        <v>1.3</v>
      </c>
      <c r="E89" s="175"/>
      <c r="F89" s="118">
        <f>D89*E89</f>
        <v>0</v>
      </c>
    </row>
    <row r="90" spans="1:6" ht="12.75" customHeight="1">
      <c r="A90" s="115">
        <v>3</v>
      </c>
      <c r="B90" s="198" t="s">
        <v>130</v>
      </c>
      <c r="C90" s="98" t="s">
        <v>77</v>
      </c>
      <c r="D90" s="99">
        <v>0.2</v>
      </c>
      <c r="E90" s="178"/>
      <c r="F90" s="126">
        <f t="shared" si="4"/>
        <v>0</v>
      </c>
    </row>
    <row r="91" spans="1:6" ht="12.75" customHeight="1">
      <c r="A91" s="115">
        <v>4</v>
      </c>
      <c r="B91" s="198" t="s">
        <v>80</v>
      </c>
      <c r="C91" s="98" t="s">
        <v>81</v>
      </c>
      <c r="D91" s="99">
        <v>1</v>
      </c>
      <c r="E91" s="178"/>
      <c r="F91" s="126">
        <f t="shared" si="4"/>
        <v>0</v>
      </c>
    </row>
    <row r="92" spans="1:6" ht="12.75" customHeight="1">
      <c r="A92" s="115">
        <v>5</v>
      </c>
      <c r="B92" s="198" t="s">
        <v>82</v>
      </c>
      <c r="C92" s="98" t="s">
        <v>81</v>
      </c>
      <c r="D92" s="99">
        <v>0.1</v>
      </c>
      <c r="E92" s="178"/>
      <c r="F92" s="126">
        <f t="shared" si="4"/>
        <v>0</v>
      </c>
    </row>
    <row r="93" spans="1:6" ht="13.5" customHeight="1" thickBot="1">
      <c r="A93" s="115">
        <v>6</v>
      </c>
      <c r="B93" s="201" t="s">
        <v>83</v>
      </c>
      <c r="C93" s="121" t="s">
        <v>84</v>
      </c>
      <c r="D93" s="122">
        <v>1</v>
      </c>
      <c r="E93" s="179"/>
      <c r="F93" s="127">
        <f t="shared" si="4"/>
        <v>0</v>
      </c>
    </row>
    <row r="94" spans="1:6" ht="13.5" thickBot="1">
      <c r="A94" s="286" t="s">
        <v>85</v>
      </c>
      <c r="B94" s="287"/>
      <c r="C94" s="287"/>
      <c r="D94" s="287"/>
      <c r="E94" s="288"/>
      <c r="F94" s="128">
        <f>SUM(F88:F93)</f>
        <v>0</v>
      </c>
    </row>
    <row r="95" ht="6" customHeight="1" thickBot="1"/>
    <row r="96" spans="1:6" ht="13.5" thickBot="1">
      <c r="A96" s="289" t="s">
        <v>308</v>
      </c>
      <c r="B96" s="290"/>
      <c r="C96" s="290"/>
      <c r="D96" s="294"/>
      <c r="E96" s="303" t="s">
        <v>86</v>
      </c>
      <c r="F96" s="304"/>
    </row>
    <row r="97" spans="1:6" ht="13.5" customHeight="1" thickBot="1">
      <c r="A97" s="89" t="s">
        <v>70</v>
      </c>
      <c r="B97" s="261" t="s">
        <v>71</v>
      </c>
      <c r="C97" s="90" t="s">
        <v>72</v>
      </c>
      <c r="D97" s="91" t="s">
        <v>73</v>
      </c>
      <c r="E97" s="90" t="s">
        <v>155</v>
      </c>
      <c r="F97" s="92" t="s">
        <v>156</v>
      </c>
    </row>
    <row r="98" spans="1:6" ht="12.75" customHeight="1">
      <c r="A98" s="93">
        <v>1</v>
      </c>
      <c r="B98" s="264" t="s">
        <v>132</v>
      </c>
      <c r="C98" s="94" t="s">
        <v>77</v>
      </c>
      <c r="D98" s="95">
        <v>1.05</v>
      </c>
      <c r="E98" s="180"/>
      <c r="F98" s="129">
        <f aca="true" t="shared" si="5" ref="F98:F103">D98*E98</f>
        <v>0</v>
      </c>
    </row>
    <row r="99" spans="1:6" ht="12.75" customHeight="1">
      <c r="A99" s="97">
        <v>2</v>
      </c>
      <c r="B99" s="133" t="s">
        <v>319</v>
      </c>
      <c r="C99" s="98" t="s">
        <v>77</v>
      </c>
      <c r="D99" s="99">
        <v>1.3</v>
      </c>
      <c r="E99" s="173"/>
      <c r="F99" s="100">
        <f>D99*E99</f>
        <v>0</v>
      </c>
    </row>
    <row r="100" spans="1:6" ht="12.75" customHeight="1">
      <c r="A100" s="97">
        <v>3</v>
      </c>
      <c r="B100" s="133" t="s">
        <v>130</v>
      </c>
      <c r="C100" s="98" t="s">
        <v>77</v>
      </c>
      <c r="D100" s="99">
        <v>0.2</v>
      </c>
      <c r="E100" s="178"/>
      <c r="F100" s="126">
        <f t="shared" si="5"/>
        <v>0</v>
      </c>
    </row>
    <row r="101" spans="1:6" ht="13.5" customHeight="1">
      <c r="A101" s="97">
        <v>4</v>
      </c>
      <c r="B101" s="133" t="s">
        <v>80</v>
      </c>
      <c r="C101" s="98" t="s">
        <v>81</v>
      </c>
      <c r="D101" s="99">
        <v>1</v>
      </c>
      <c r="E101" s="178"/>
      <c r="F101" s="126">
        <f t="shared" si="5"/>
        <v>0</v>
      </c>
    </row>
    <row r="102" spans="1:6" ht="12.75" customHeight="1">
      <c r="A102" s="97">
        <v>5</v>
      </c>
      <c r="B102" s="133" t="s">
        <v>82</v>
      </c>
      <c r="C102" s="98" t="s">
        <v>81</v>
      </c>
      <c r="D102" s="99">
        <v>0.1</v>
      </c>
      <c r="E102" s="178"/>
      <c r="F102" s="126">
        <f t="shared" si="5"/>
        <v>0</v>
      </c>
    </row>
    <row r="103" spans="1:6" ht="13.5" customHeight="1" thickBot="1">
      <c r="A103" s="105">
        <v>6</v>
      </c>
      <c r="B103" s="262" t="s">
        <v>83</v>
      </c>
      <c r="C103" s="106" t="s">
        <v>84</v>
      </c>
      <c r="D103" s="107">
        <v>1</v>
      </c>
      <c r="E103" s="181"/>
      <c r="F103" s="130">
        <f t="shared" si="5"/>
        <v>0</v>
      </c>
    </row>
    <row r="104" spans="1:6" ht="13.5" thickBot="1">
      <c r="A104" s="300" t="s">
        <v>85</v>
      </c>
      <c r="B104" s="301"/>
      <c r="C104" s="301"/>
      <c r="D104" s="301"/>
      <c r="E104" s="302"/>
      <c r="F104" s="131">
        <f>SUM(F98:F103)</f>
        <v>0</v>
      </c>
    </row>
    <row r="105" ht="6" customHeight="1" thickBot="1"/>
    <row r="106" spans="1:6" ht="13.5" thickBot="1">
      <c r="A106" s="289" t="s">
        <v>309</v>
      </c>
      <c r="B106" s="290"/>
      <c r="C106" s="290"/>
      <c r="D106" s="294"/>
      <c r="E106" s="303" t="s">
        <v>86</v>
      </c>
      <c r="F106" s="304"/>
    </row>
    <row r="107" spans="1:6" ht="12" customHeight="1" thickBot="1">
      <c r="A107" s="89" t="s">
        <v>70</v>
      </c>
      <c r="B107" s="261" t="s">
        <v>71</v>
      </c>
      <c r="C107" s="90" t="s">
        <v>72</v>
      </c>
      <c r="D107" s="91" t="s">
        <v>73</v>
      </c>
      <c r="E107" s="90" t="s">
        <v>155</v>
      </c>
      <c r="F107" s="92" t="s">
        <v>156</v>
      </c>
    </row>
    <row r="108" spans="1:6" ht="12.75" customHeight="1">
      <c r="A108" s="93">
        <v>1</v>
      </c>
      <c r="B108" s="264" t="s">
        <v>133</v>
      </c>
      <c r="C108" s="94" t="s">
        <v>77</v>
      </c>
      <c r="D108" s="95">
        <v>1.05</v>
      </c>
      <c r="E108" s="180"/>
      <c r="F108" s="129">
        <f aca="true" t="shared" si="6" ref="F108:F114">D108*E108</f>
        <v>0</v>
      </c>
    </row>
    <row r="109" spans="1:6" ht="12.75" customHeight="1">
      <c r="A109" s="97">
        <v>2</v>
      </c>
      <c r="B109" s="133" t="s">
        <v>322</v>
      </c>
      <c r="C109" s="98" t="s">
        <v>77</v>
      </c>
      <c r="D109" s="99">
        <v>1.3</v>
      </c>
      <c r="E109" s="173"/>
      <c r="F109" s="100">
        <f>D109*E109</f>
        <v>0</v>
      </c>
    </row>
    <row r="110" spans="1:6" ht="12.75" customHeight="1">
      <c r="A110" s="97">
        <v>3</v>
      </c>
      <c r="B110" s="263" t="s">
        <v>326</v>
      </c>
      <c r="C110" s="98" t="s">
        <v>77</v>
      </c>
      <c r="D110" s="99">
        <v>2</v>
      </c>
      <c r="E110" s="173"/>
      <c r="F110" s="100">
        <f>D110*E110</f>
        <v>0</v>
      </c>
    </row>
    <row r="111" spans="1:6" ht="12" customHeight="1">
      <c r="A111" s="97">
        <v>4</v>
      </c>
      <c r="B111" s="133" t="s">
        <v>134</v>
      </c>
      <c r="C111" s="98" t="s">
        <v>77</v>
      </c>
      <c r="D111" s="99">
        <v>0.2</v>
      </c>
      <c r="E111" s="178"/>
      <c r="F111" s="126">
        <f t="shared" si="6"/>
        <v>0</v>
      </c>
    </row>
    <row r="112" spans="1:6" ht="11.25" customHeight="1">
      <c r="A112" s="97">
        <v>5</v>
      </c>
      <c r="B112" s="133" t="s">
        <v>80</v>
      </c>
      <c r="C112" s="98" t="s">
        <v>81</v>
      </c>
      <c r="D112" s="99">
        <v>1</v>
      </c>
      <c r="E112" s="178"/>
      <c r="F112" s="126">
        <f t="shared" si="6"/>
        <v>0</v>
      </c>
    </row>
    <row r="113" spans="1:6" ht="12" customHeight="1">
      <c r="A113" s="97">
        <v>6</v>
      </c>
      <c r="B113" s="133" t="s">
        <v>82</v>
      </c>
      <c r="C113" s="98" t="s">
        <v>81</v>
      </c>
      <c r="D113" s="99">
        <v>0.1</v>
      </c>
      <c r="E113" s="178"/>
      <c r="F113" s="126">
        <f t="shared" si="6"/>
        <v>0</v>
      </c>
    </row>
    <row r="114" spans="1:6" ht="10.5" customHeight="1" thickBot="1">
      <c r="A114" s="105">
        <v>7</v>
      </c>
      <c r="B114" s="262" t="s">
        <v>83</v>
      </c>
      <c r="C114" s="106" t="s">
        <v>84</v>
      </c>
      <c r="D114" s="107">
        <v>1</v>
      </c>
      <c r="E114" s="181"/>
      <c r="F114" s="130">
        <f t="shared" si="6"/>
        <v>0</v>
      </c>
    </row>
    <row r="115" spans="1:6" ht="13.5" thickBot="1">
      <c r="A115" s="300" t="s">
        <v>85</v>
      </c>
      <c r="B115" s="301"/>
      <c r="C115" s="301"/>
      <c r="D115" s="301"/>
      <c r="E115" s="302"/>
      <c r="F115" s="131">
        <f>SUM(F108:F114)</f>
        <v>0</v>
      </c>
    </row>
    <row r="116" spans="1:6" ht="5.25" customHeight="1" thickBot="1">
      <c r="A116" s="190"/>
      <c r="B116" s="190"/>
      <c r="C116" s="190"/>
      <c r="D116" s="190"/>
      <c r="E116" s="190"/>
      <c r="F116" s="196"/>
    </row>
    <row r="117" spans="1:6" ht="13.5" thickBot="1">
      <c r="A117" s="289" t="s">
        <v>310</v>
      </c>
      <c r="B117" s="290"/>
      <c r="C117" s="290"/>
      <c r="D117" s="294"/>
      <c r="E117" s="303" t="s">
        <v>86</v>
      </c>
      <c r="F117" s="304"/>
    </row>
    <row r="118" spans="1:6" ht="12.75" customHeight="1" thickBot="1">
      <c r="A118" s="111" t="s">
        <v>70</v>
      </c>
      <c r="B118" s="203" t="s">
        <v>71</v>
      </c>
      <c r="C118" s="112" t="s">
        <v>72</v>
      </c>
      <c r="D118" s="113" t="s">
        <v>73</v>
      </c>
      <c r="E118" s="112" t="s">
        <v>155</v>
      </c>
      <c r="F118" s="114" t="s">
        <v>156</v>
      </c>
    </row>
    <row r="119" spans="1:6" ht="12.75" customHeight="1">
      <c r="A119" s="93">
        <v>1</v>
      </c>
      <c r="B119" s="208" t="s">
        <v>123</v>
      </c>
      <c r="C119" s="94" t="s">
        <v>77</v>
      </c>
      <c r="D119" s="95">
        <v>1.05</v>
      </c>
      <c r="E119" s="172"/>
      <c r="F119" s="96">
        <f aca="true" t="shared" si="7" ref="F119:F125">D119*E119</f>
        <v>0</v>
      </c>
    </row>
    <row r="120" spans="1:6" ht="12.75" customHeight="1">
      <c r="A120" s="97">
        <v>2</v>
      </c>
      <c r="B120" s="198" t="s">
        <v>125</v>
      </c>
      <c r="C120" s="98" t="s">
        <v>77</v>
      </c>
      <c r="D120" s="99">
        <v>1.3</v>
      </c>
      <c r="E120" s="173"/>
      <c r="F120" s="100">
        <f t="shared" si="7"/>
        <v>0</v>
      </c>
    </row>
    <row r="121" spans="1:6" ht="12.75" customHeight="1">
      <c r="A121" s="97">
        <v>3</v>
      </c>
      <c r="B121" s="209" t="s">
        <v>124</v>
      </c>
      <c r="C121" s="98" t="s">
        <v>77</v>
      </c>
      <c r="D121" s="99">
        <v>2</v>
      </c>
      <c r="E121" s="173"/>
      <c r="F121" s="100">
        <f t="shared" si="7"/>
        <v>0</v>
      </c>
    </row>
    <row r="122" spans="1:6" ht="12.75" customHeight="1">
      <c r="A122" s="97">
        <v>4</v>
      </c>
      <c r="B122" s="198" t="s">
        <v>111</v>
      </c>
      <c r="C122" s="98" t="s">
        <v>77</v>
      </c>
      <c r="D122" s="99">
        <v>4</v>
      </c>
      <c r="E122" s="173"/>
      <c r="F122" s="100">
        <f t="shared" si="7"/>
        <v>0</v>
      </c>
    </row>
    <row r="123" spans="1:6" ht="12.75" customHeight="1">
      <c r="A123" s="97">
        <v>5</v>
      </c>
      <c r="B123" s="198" t="s">
        <v>80</v>
      </c>
      <c r="C123" s="98" t="s">
        <v>81</v>
      </c>
      <c r="D123" s="99">
        <v>1</v>
      </c>
      <c r="E123" s="173"/>
      <c r="F123" s="100">
        <f t="shared" si="7"/>
        <v>0</v>
      </c>
    </row>
    <row r="124" spans="1:6" ht="12.75" customHeight="1">
      <c r="A124" s="97">
        <v>6</v>
      </c>
      <c r="B124" s="198" t="s">
        <v>82</v>
      </c>
      <c r="C124" s="98" t="s">
        <v>81</v>
      </c>
      <c r="D124" s="99">
        <v>0.1</v>
      </c>
      <c r="E124" s="173"/>
      <c r="F124" s="100">
        <f t="shared" si="7"/>
        <v>0</v>
      </c>
    </row>
    <row r="125" spans="1:6" ht="12.75" customHeight="1" thickBot="1">
      <c r="A125" s="105">
        <v>7</v>
      </c>
      <c r="B125" s="201" t="s">
        <v>83</v>
      </c>
      <c r="C125" s="106" t="s">
        <v>84</v>
      </c>
      <c r="D125" s="107">
        <v>0.3</v>
      </c>
      <c r="E125" s="174"/>
      <c r="F125" s="108">
        <f t="shared" si="7"/>
        <v>0</v>
      </c>
    </row>
    <row r="126" spans="1:6" ht="13.5" thickBot="1">
      <c r="A126" s="286" t="s">
        <v>85</v>
      </c>
      <c r="B126" s="287"/>
      <c r="C126" s="287"/>
      <c r="D126" s="287"/>
      <c r="E126" s="288"/>
      <c r="F126" s="110">
        <f>SUM(F119:F125)</f>
        <v>0</v>
      </c>
    </row>
    <row r="127" spans="1:6" ht="6" customHeight="1" thickBot="1">
      <c r="A127" s="190"/>
      <c r="B127" s="190"/>
      <c r="C127" s="190"/>
      <c r="D127" s="190"/>
      <c r="E127" s="190"/>
      <c r="F127" s="196"/>
    </row>
    <row r="128" spans="1:6" ht="13.5" customHeight="1" thickBot="1">
      <c r="A128" s="289" t="s">
        <v>314</v>
      </c>
      <c r="B128" s="290"/>
      <c r="C128" s="290"/>
      <c r="D128" s="291"/>
      <c r="E128" s="292" t="s">
        <v>86</v>
      </c>
      <c r="F128" s="293"/>
    </row>
    <row r="129" spans="1:6" ht="13.5" customHeight="1" thickBot="1">
      <c r="A129" s="195" t="s">
        <v>70</v>
      </c>
      <c r="B129" s="195" t="s">
        <v>71</v>
      </c>
      <c r="C129" s="194" t="s">
        <v>72</v>
      </c>
      <c r="D129" s="113" t="s">
        <v>73</v>
      </c>
      <c r="E129" s="112" t="s">
        <v>155</v>
      </c>
      <c r="F129" s="114" t="s">
        <v>156</v>
      </c>
    </row>
    <row r="130" spans="1:6" ht="13.5" customHeight="1">
      <c r="A130" s="115">
        <v>1</v>
      </c>
      <c r="B130" s="204" t="s">
        <v>312</v>
      </c>
      <c r="C130" s="116" t="s">
        <v>77</v>
      </c>
      <c r="D130" s="117">
        <v>1</v>
      </c>
      <c r="E130" s="175"/>
      <c r="F130" s="118">
        <f>D130*E130</f>
        <v>0</v>
      </c>
    </row>
    <row r="131" spans="1:6" ht="12.75" customHeight="1">
      <c r="A131" s="115">
        <v>2</v>
      </c>
      <c r="B131" s="198" t="s">
        <v>313</v>
      </c>
      <c r="C131" s="116" t="s">
        <v>77</v>
      </c>
      <c r="D131" s="117">
        <v>1</v>
      </c>
      <c r="E131" s="175"/>
      <c r="F131" s="118">
        <f>D131*E131</f>
        <v>0</v>
      </c>
    </row>
    <row r="132" spans="1:6" ht="12.75" customHeight="1">
      <c r="A132" s="97">
        <v>3</v>
      </c>
      <c r="B132" s="198" t="s">
        <v>80</v>
      </c>
      <c r="C132" s="98" t="s">
        <v>81</v>
      </c>
      <c r="D132" s="99">
        <v>1</v>
      </c>
      <c r="E132" s="173"/>
      <c r="F132" s="100">
        <f>D132*E132</f>
        <v>0</v>
      </c>
    </row>
    <row r="133" spans="1:6" ht="12.75" customHeight="1">
      <c r="A133" s="97">
        <v>4</v>
      </c>
      <c r="B133" s="198" t="s">
        <v>82</v>
      </c>
      <c r="C133" s="98" t="s">
        <v>81</v>
      </c>
      <c r="D133" s="99">
        <v>0.1</v>
      </c>
      <c r="E133" s="173"/>
      <c r="F133" s="100">
        <f>D133*E133</f>
        <v>0</v>
      </c>
    </row>
    <row r="134" spans="1:6" ht="13.5" customHeight="1" thickBot="1">
      <c r="A134" s="105">
        <v>5</v>
      </c>
      <c r="B134" s="201" t="s">
        <v>83</v>
      </c>
      <c r="C134" s="106" t="s">
        <v>84</v>
      </c>
      <c r="D134" s="107">
        <v>0.05</v>
      </c>
      <c r="E134" s="174"/>
      <c r="F134" s="108">
        <f>D134*E134</f>
        <v>0</v>
      </c>
    </row>
    <row r="135" spans="1:6" ht="13.5" customHeight="1" thickBot="1">
      <c r="A135" s="308" t="s">
        <v>85</v>
      </c>
      <c r="B135" s="309"/>
      <c r="C135" s="309"/>
      <c r="D135" s="309"/>
      <c r="E135" s="310"/>
      <c r="F135" s="110">
        <f>SUM(F131:F134)</f>
        <v>0</v>
      </c>
    </row>
    <row r="136" spans="1:6" ht="5.25" customHeight="1" thickBot="1">
      <c r="A136" s="190"/>
      <c r="B136" s="190"/>
      <c r="C136" s="190"/>
      <c r="D136" s="190"/>
      <c r="E136" s="190"/>
      <c r="F136" s="196"/>
    </row>
    <row r="137" spans="1:6" ht="12.75" customHeight="1" thickBot="1">
      <c r="A137" s="289" t="s">
        <v>315</v>
      </c>
      <c r="B137" s="290"/>
      <c r="C137" s="290"/>
      <c r="D137" s="291"/>
      <c r="E137" s="292" t="s">
        <v>86</v>
      </c>
      <c r="F137" s="293"/>
    </row>
    <row r="138" spans="1:6" ht="12.75" customHeight="1" thickBot="1">
      <c r="A138" s="195" t="s">
        <v>70</v>
      </c>
      <c r="B138" s="195" t="s">
        <v>71</v>
      </c>
      <c r="C138" s="194" t="s">
        <v>72</v>
      </c>
      <c r="D138" s="113" t="s">
        <v>73</v>
      </c>
      <c r="E138" s="112" t="s">
        <v>155</v>
      </c>
      <c r="F138" s="114" t="s">
        <v>156</v>
      </c>
    </row>
    <row r="139" spans="1:6" ht="12.75" customHeight="1">
      <c r="A139" s="115">
        <v>1</v>
      </c>
      <c r="B139" s="204" t="s">
        <v>316</v>
      </c>
      <c r="C139" s="116" t="s">
        <v>77</v>
      </c>
      <c r="D139" s="117">
        <v>1</v>
      </c>
      <c r="E139" s="175"/>
      <c r="F139" s="118">
        <f>D139*E139</f>
        <v>0</v>
      </c>
    </row>
    <row r="140" spans="1:6" ht="12.75" customHeight="1">
      <c r="A140" s="115">
        <v>2</v>
      </c>
      <c r="B140" s="198" t="s">
        <v>317</v>
      </c>
      <c r="C140" s="116" t="s">
        <v>77</v>
      </c>
      <c r="D140" s="117">
        <v>1</v>
      </c>
      <c r="E140" s="175"/>
      <c r="F140" s="118">
        <f>D140*E140</f>
        <v>0</v>
      </c>
    </row>
    <row r="141" spans="1:6" ht="12.75" customHeight="1">
      <c r="A141" s="97">
        <v>3</v>
      </c>
      <c r="B141" s="198" t="s">
        <v>80</v>
      </c>
      <c r="C141" s="98" t="s">
        <v>81</v>
      </c>
      <c r="D141" s="99">
        <v>1</v>
      </c>
      <c r="E141" s="173"/>
      <c r="F141" s="100">
        <f>D141*E141</f>
        <v>0</v>
      </c>
    </row>
    <row r="142" spans="1:6" ht="12.75" customHeight="1">
      <c r="A142" s="97">
        <v>4</v>
      </c>
      <c r="B142" s="198" t="s">
        <v>82</v>
      </c>
      <c r="C142" s="98" t="s">
        <v>81</v>
      </c>
      <c r="D142" s="99">
        <v>0.1</v>
      </c>
      <c r="E142" s="173"/>
      <c r="F142" s="100">
        <f>D142*E142</f>
        <v>0</v>
      </c>
    </row>
    <row r="143" spans="1:6" ht="12.75" customHeight="1" thickBot="1">
      <c r="A143" s="105">
        <v>5</v>
      </c>
      <c r="B143" s="201" t="s">
        <v>83</v>
      </c>
      <c r="C143" s="106" t="s">
        <v>84</v>
      </c>
      <c r="D143" s="107">
        <v>0.05</v>
      </c>
      <c r="E143" s="174"/>
      <c r="F143" s="108">
        <f>D143*E143</f>
        <v>0</v>
      </c>
    </row>
    <row r="144" spans="1:6" ht="12.75" customHeight="1" thickBot="1">
      <c r="A144" s="286" t="s">
        <v>85</v>
      </c>
      <c r="B144" s="287"/>
      <c r="C144" s="287"/>
      <c r="D144" s="287"/>
      <c r="E144" s="288"/>
      <c r="F144" s="110">
        <f>SUM(F140:F143)</f>
        <v>0</v>
      </c>
    </row>
    <row r="145" spans="1:6" ht="6.75" customHeight="1" thickBot="1">
      <c r="A145" s="190"/>
      <c r="B145" s="190"/>
      <c r="C145" s="190"/>
      <c r="D145" s="190"/>
      <c r="E145" s="190"/>
      <c r="F145" s="196"/>
    </row>
    <row r="146" spans="1:6" ht="14.25" customHeight="1" thickBot="1">
      <c r="A146" s="289" t="s">
        <v>320</v>
      </c>
      <c r="B146" s="290"/>
      <c r="C146" s="290"/>
      <c r="D146" s="291"/>
      <c r="E146" s="292" t="s">
        <v>86</v>
      </c>
      <c r="F146" s="293"/>
    </row>
    <row r="147" spans="1:6" ht="12.75" customHeight="1" thickBot="1">
      <c r="A147" s="195" t="s">
        <v>70</v>
      </c>
      <c r="B147" s="195" t="s">
        <v>71</v>
      </c>
      <c r="C147" s="194" t="s">
        <v>72</v>
      </c>
      <c r="D147" s="113" t="s">
        <v>73</v>
      </c>
      <c r="E147" s="112" t="s">
        <v>155</v>
      </c>
      <c r="F147" s="114" t="s">
        <v>156</v>
      </c>
    </row>
    <row r="148" spans="1:6" ht="12.75" customHeight="1">
      <c r="A148" s="115">
        <v>1</v>
      </c>
      <c r="B148" s="204" t="s">
        <v>318</v>
      </c>
      <c r="C148" s="116" t="s">
        <v>77</v>
      </c>
      <c r="D148" s="117">
        <v>1</v>
      </c>
      <c r="E148" s="175"/>
      <c r="F148" s="118">
        <f>D148*E148</f>
        <v>0</v>
      </c>
    </row>
    <row r="149" spans="1:6" ht="12.75" customHeight="1">
      <c r="A149" s="115">
        <v>2</v>
      </c>
      <c r="B149" s="198" t="s">
        <v>319</v>
      </c>
      <c r="C149" s="116" t="s">
        <v>77</v>
      </c>
      <c r="D149" s="117">
        <v>1</v>
      </c>
      <c r="E149" s="175"/>
      <c r="F149" s="118">
        <f>D149*E149</f>
        <v>0</v>
      </c>
    </row>
    <row r="150" spans="1:6" ht="12.75" customHeight="1">
      <c r="A150" s="97">
        <v>3</v>
      </c>
      <c r="B150" s="198" t="s">
        <v>80</v>
      </c>
      <c r="C150" s="98" t="s">
        <v>81</v>
      </c>
      <c r="D150" s="99">
        <v>1</v>
      </c>
      <c r="E150" s="173"/>
      <c r="F150" s="100">
        <f>D150*E150</f>
        <v>0</v>
      </c>
    </row>
    <row r="151" spans="1:6" ht="12.75" customHeight="1">
      <c r="A151" s="97">
        <v>4</v>
      </c>
      <c r="B151" s="198" t="s">
        <v>82</v>
      </c>
      <c r="C151" s="98" t="s">
        <v>81</v>
      </c>
      <c r="D151" s="99">
        <v>0.1</v>
      </c>
      <c r="E151" s="173"/>
      <c r="F151" s="100">
        <f>D151*E151</f>
        <v>0</v>
      </c>
    </row>
    <row r="152" spans="1:6" ht="12.75" customHeight="1" thickBot="1">
      <c r="A152" s="105">
        <v>5</v>
      </c>
      <c r="B152" s="201" t="s">
        <v>83</v>
      </c>
      <c r="C152" s="106" t="s">
        <v>84</v>
      </c>
      <c r="D152" s="107">
        <v>0.05</v>
      </c>
      <c r="E152" s="174"/>
      <c r="F152" s="108">
        <f>D152*E152</f>
        <v>0</v>
      </c>
    </row>
    <row r="153" spans="1:6" ht="12.75" customHeight="1" thickBot="1">
      <c r="A153" s="308" t="s">
        <v>85</v>
      </c>
      <c r="B153" s="309"/>
      <c r="C153" s="309"/>
      <c r="D153" s="309"/>
      <c r="E153" s="310"/>
      <c r="F153" s="110">
        <f>SUM(F149:F152)</f>
        <v>0</v>
      </c>
    </row>
    <row r="154" spans="1:6" ht="6" customHeight="1" thickBot="1">
      <c r="A154" s="190"/>
      <c r="B154" s="190"/>
      <c r="C154" s="190"/>
      <c r="D154" s="190"/>
      <c r="E154" s="190"/>
      <c r="F154" s="196"/>
    </row>
    <row r="155" spans="1:6" ht="12.75" customHeight="1" thickBot="1">
      <c r="A155" s="289" t="s">
        <v>323</v>
      </c>
      <c r="B155" s="290"/>
      <c r="C155" s="290"/>
      <c r="D155" s="291"/>
      <c r="E155" s="292" t="s">
        <v>86</v>
      </c>
      <c r="F155" s="293"/>
    </row>
    <row r="156" spans="1:6" ht="12.75" customHeight="1" thickBot="1">
      <c r="A156" s="195" t="s">
        <v>70</v>
      </c>
      <c r="B156" s="195" t="s">
        <v>71</v>
      </c>
      <c r="C156" s="194" t="s">
        <v>72</v>
      </c>
      <c r="D156" s="113" t="s">
        <v>73</v>
      </c>
      <c r="E156" s="112" t="s">
        <v>155</v>
      </c>
      <c r="F156" s="114" t="s">
        <v>156</v>
      </c>
    </row>
    <row r="157" spans="1:6" ht="12.75" customHeight="1">
      <c r="A157" s="115">
        <v>1</v>
      </c>
      <c r="B157" s="204" t="s">
        <v>321</v>
      </c>
      <c r="C157" s="116" t="s">
        <v>77</v>
      </c>
      <c r="D157" s="117">
        <v>1</v>
      </c>
      <c r="E157" s="175"/>
      <c r="F157" s="118">
        <f>D157*E157</f>
        <v>0</v>
      </c>
    </row>
    <row r="158" spans="1:6" ht="12.75" customHeight="1">
      <c r="A158" s="115">
        <v>2</v>
      </c>
      <c r="B158" s="198" t="s">
        <v>322</v>
      </c>
      <c r="C158" s="116" t="s">
        <v>77</v>
      </c>
      <c r="D158" s="117">
        <v>1</v>
      </c>
      <c r="E158" s="175"/>
      <c r="F158" s="118">
        <f>D158*E158</f>
        <v>0</v>
      </c>
    </row>
    <row r="159" spans="1:6" ht="12.75" customHeight="1">
      <c r="A159" s="97">
        <v>3</v>
      </c>
      <c r="B159" s="198" t="s">
        <v>80</v>
      </c>
      <c r="C159" s="98" t="s">
        <v>81</v>
      </c>
      <c r="D159" s="99">
        <v>1</v>
      </c>
      <c r="E159" s="173"/>
      <c r="F159" s="100">
        <f>D159*E159</f>
        <v>0</v>
      </c>
    </row>
    <row r="160" spans="1:6" ht="12.75" customHeight="1">
      <c r="A160" s="97">
        <v>4</v>
      </c>
      <c r="B160" s="198" t="s">
        <v>82</v>
      </c>
      <c r="C160" s="98" t="s">
        <v>81</v>
      </c>
      <c r="D160" s="99">
        <v>0.1</v>
      </c>
      <c r="E160" s="173"/>
      <c r="F160" s="100">
        <f>D160*E160</f>
        <v>0</v>
      </c>
    </row>
    <row r="161" spans="1:6" ht="12.75" customHeight="1" thickBot="1">
      <c r="A161" s="105">
        <v>5</v>
      </c>
      <c r="B161" s="201" t="s">
        <v>83</v>
      </c>
      <c r="C161" s="106" t="s">
        <v>84</v>
      </c>
      <c r="D161" s="107">
        <v>0.05</v>
      </c>
      <c r="E161" s="174"/>
      <c r="F161" s="108">
        <f>D161*E161</f>
        <v>0</v>
      </c>
    </row>
    <row r="162" spans="1:6" ht="12.75" customHeight="1" thickBot="1">
      <c r="A162" s="286" t="s">
        <v>85</v>
      </c>
      <c r="B162" s="287"/>
      <c r="C162" s="287"/>
      <c r="D162" s="287"/>
      <c r="E162" s="288"/>
      <c r="F162" s="110">
        <f>SUM(F158:F161)</f>
        <v>0</v>
      </c>
    </row>
    <row r="163" spans="1:6" ht="6" customHeight="1" thickBot="1">
      <c r="A163" s="190"/>
      <c r="B163" s="190"/>
      <c r="C163" s="190"/>
      <c r="D163" s="190"/>
      <c r="E163" s="190"/>
      <c r="F163" s="196"/>
    </row>
    <row r="164" spans="1:6" ht="12.75" customHeight="1" thickBot="1">
      <c r="A164" s="289" t="s">
        <v>324</v>
      </c>
      <c r="B164" s="290"/>
      <c r="C164" s="290"/>
      <c r="D164" s="291"/>
      <c r="E164" s="292" t="s">
        <v>86</v>
      </c>
      <c r="F164" s="293"/>
    </row>
    <row r="165" spans="1:6" ht="12.75" customHeight="1" thickBot="1">
      <c r="A165" s="195" t="s">
        <v>70</v>
      </c>
      <c r="B165" s="195" t="s">
        <v>71</v>
      </c>
      <c r="C165" s="194" t="s">
        <v>72</v>
      </c>
      <c r="D165" s="113" t="s">
        <v>73</v>
      </c>
      <c r="E165" s="112" t="s">
        <v>155</v>
      </c>
      <c r="F165" s="114" t="s">
        <v>156</v>
      </c>
    </row>
    <row r="166" spans="1:6" ht="12.75" customHeight="1">
      <c r="A166" s="115">
        <v>1</v>
      </c>
      <c r="B166" s="204" t="s">
        <v>311</v>
      </c>
      <c r="C166" s="116" t="s">
        <v>77</v>
      </c>
      <c r="D166" s="117">
        <v>1</v>
      </c>
      <c r="E166" s="175"/>
      <c r="F166" s="118">
        <f>D166*E166</f>
        <v>0</v>
      </c>
    </row>
    <row r="167" spans="1:6" ht="12.75" customHeight="1">
      <c r="A167" s="115">
        <v>2</v>
      </c>
      <c r="B167" s="198" t="s">
        <v>125</v>
      </c>
      <c r="C167" s="116" t="s">
        <v>77</v>
      </c>
      <c r="D167" s="117">
        <v>1</v>
      </c>
      <c r="E167" s="175"/>
      <c r="F167" s="118">
        <f>D167*E167</f>
        <v>0</v>
      </c>
    </row>
    <row r="168" spans="1:6" ht="12.75" customHeight="1">
      <c r="A168" s="97">
        <v>3</v>
      </c>
      <c r="B168" s="198" t="s">
        <v>80</v>
      </c>
      <c r="C168" s="98" t="s">
        <v>81</v>
      </c>
      <c r="D168" s="99">
        <v>1</v>
      </c>
      <c r="E168" s="173"/>
      <c r="F168" s="100">
        <f>D168*E168</f>
        <v>0</v>
      </c>
    </row>
    <row r="169" spans="1:6" ht="12.75" customHeight="1">
      <c r="A169" s="97">
        <v>4</v>
      </c>
      <c r="B169" s="198" t="s">
        <v>82</v>
      </c>
      <c r="C169" s="98" t="s">
        <v>81</v>
      </c>
      <c r="D169" s="99">
        <v>0.1</v>
      </c>
      <c r="E169" s="173"/>
      <c r="F169" s="100">
        <f>D169*E169</f>
        <v>0</v>
      </c>
    </row>
    <row r="170" spans="1:6" ht="12.75" customHeight="1" thickBot="1">
      <c r="A170" s="105">
        <v>5</v>
      </c>
      <c r="B170" s="201" t="s">
        <v>83</v>
      </c>
      <c r="C170" s="106" t="s">
        <v>84</v>
      </c>
      <c r="D170" s="107">
        <v>0.05</v>
      </c>
      <c r="E170" s="174"/>
      <c r="F170" s="108">
        <f>D170*E170</f>
        <v>0</v>
      </c>
    </row>
    <row r="171" spans="1:6" ht="12.75" customHeight="1" thickBot="1">
      <c r="A171" s="286" t="s">
        <v>85</v>
      </c>
      <c r="B171" s="287"/>
      <c r="C171" s="287"/>
      <c r="D171" s="287"/>
      <c r="E171" s="288"/>
      <c r="F171" s="110">
        <f>SUM(F167:F170)</f>
        <v>0</v>
      </c>
    </row>
    <row r="172" spans="1:6" ht="6.75" customHeight="1" thickBot="1">
      <c r="A172" s="190"/>
      <c r="B172" s="190"/>
      <c r="C172" s="190"/>
      <c r="D172" s="190"/>
      <c r="E172" s="190"/>
      <c r="F172" s="196"/>
    </row>
    <row r="173" spans="1:6" ht="12.75" customHeight="1" thickBot="1">
      <c r="A173" s="289" t="s">
        <v>325</v>
      </c>
      <c r="B173" s="290"/>
      <c r="C173" s="290"/>
      <c r="D173" s="291"/>
      <c r="E173" s="292" t="s">
        <v>86</v>
      </c>
      <c r="F173" s="293"/>
    </row>
    <row r="174" spans="1:6" ht="12.75" customHeight="1" thickBot="1">
      <c r="A174" s="111" t="s">
        <v>70</v>
      </c>
      <c r="B174" s="203" t="s">
        <v>71</v>
      </c>
      <c r="C174" s="112" t="s">
        <v>72</v>
      </c>
      <c r="D174" s="113" t="s">
        <v>73</v>
      </c>
      <c r="E174" s="112" t="s">
        <v>155</v>
      </c>
      <c r="F174" s="114" t="s">
        <v>156</v>
      </c>
    </row>
    <row r="175" spans="1:6" ht="12.75" customHeight="1">
      <c r="A175" s="97">
        <v>2</v>
      </c>
      <c r="B175" s="204" t="s">
        <v>327</v>
      </c>
      <c r="C175" s="98" t="s">
        <v>77</v>
      </c>
      <c r="D175" s="99">
        <v>1.05</v>
      </c>
      <c r="E175" s="173"/>
      <c r="F175" s="100">
        <f>D175*E175</f>
        <v>0</v>
      </c>
    </row>
    <row r="176" spans="1:6" ht="12.75" customHeight="1">
      <c r="A176" s="97">
        <v>3</v>
      </c>
      <c r="B176" s="198" t="s">
        <v>80</v>
      </c>
      <c r="C176" s="98" t="s">
        <v>81</v>
      </c>
      <c r="D176" s="99">
        <v>1</v>
      </c>
      <c r="E176" s="173"/>
      <c r="F176" s="100">
        <f>D176*E176</f>
        <v>0</v>
      </c>
    </row>
    <row r="177" spans="1:6" ht="12.75" customHeight="1">
      <c r="A177" s="97">
        <v>4</v>
      </c>
      <c r="B177" s="198" t="s">
        <v>82</v>
      </c>
      <c r="C177" s="98" t="s">
        <v>81</v>
      </c>
      <c r="D177" s="99">
        <v>0.1</v>
      </c>
      <c r="E177" s="173"/>
      <c r="F177" s="100">
        <f>D177*E177</f>
        <v>0</v>
      </c>
    </row>
    <row r="178" spans="1:6" ht="12.75" customHeight="1" thickBot="1">
      <c r="A178" s="105">
        <v>5</v>
      </c>
      <c r="B178" s="201" t="s">
        <v>83</v>
      </c>
      <c r="C178" s="106" t="s">
        <v>84</v>
      </c>
      <c r="D178" s="107">
        <v>0.05</v>
      </c>
      <c r="E178" s="174"/>
      <c r="F178" s="108">
        <f>D178*E178</f>
        <v>0</v>
      </c>
    </row>
    <row r="179" spans="1:6" ht="12.75" customHeight="1" thickBot="1">
      <c r="A179" s="308" t="s">
        <v>85</v>
      </c>
      <c r="B179" s="309"/>
      <c r="C179" s="309"/>
      <c r="D179" s="309"/>
      <c r="E179" s="310"/>
      <c r="F179" s="110">
        <f>SUM(F175:F178)</f>
        <v>0</v>
      </c>
    </row>
    <row r="180" spans="1:6" ht="6.75" customHeight="1" thickBot="1">
      <c r="A180" s="190"/>
      <c r="B180" s="190"/>
      <c r="C180" s="190"/>
      <c r="D180" s="190"/>
      <c r="E180" s="190"/>
      <c r="F180" s="196"/>
    </row>
    <row r="181" spans="1:6" ht="12.75" customHeight="1" thickBot="1">
      <c r="A181" s="289" t="s">
        <v>328</v>
      </c>
      <c r="B181" s="290"/>
      <c r="C181" s="290"/>
      <c r="D181" s="291"/>
      <c r="E181" s="292" t="s">
        <v>86</v>
      </c>
      <c r="F181" s="293"/>
    </row>
    <row r="182" spans="1:6" ht="12.75" customHeight="1" thickBot="1">
      <c r="A182" s="111" t="s">
        <v>70</v>
      </c>
      <c r="B182" s="203" t="s">
        <v>71</v>
      </c>
      <c r="C182" s="112" t="s">
        <v>72</v>
      </c>
      <c r="D182" s="113" t="s">
        <v>73</v>
      </c>
      <c r="E182" s="112" t="s">
        <v>155</v>
      </c>
      <c r="F182" s="114" t="s">
        <v>156</v>
      </c>
    </row>
    <row r="183" spans="1:6" ht="12.75" customHeight="1">
      <c r="A183" s="97">
        <v>2</v>
      </c>
      <c r="B183" s="204" t="s">
        <v>329</v>
      </c>
      <c r="C183" s="98" t="s">
        <v>77</v>
      </c>
      <c r="D183" s="99">
        <v>1.05</v>
      </c>
      <c r="E183" s="173"/>
      <c r="F183" s="100">
        <f>D183*E183</f>
        <v>0</v>
      </c>
    </row>
    <row r="184" spans="1:6" ht="12.75" customHeight="1">
      <c r="A184" s="97">
        <v>3</v>
      </c>
      <c r="B184" s="198" t="s">
        <v>80</v>
      </c>
      <c r="C184" s="98" t="s">
        <v>81</v>
      </c>
      <c r="D184" s="99">
        <v>1</v>
      </c>
      <c r="E184" s="173"/>
      <c r="F184" s="100">
        <f>D184*E184</f>
        <v>0</v>
      </c>
    </row>
    <row r="185" spans="1:6" ht="12.75" customHeight="1">
      <c r="A185" s="97">
        <v>4</v>
      </c>
      <c r="B185" s="198" t="s">
        <v>82</v>
      </c>
      <c r="C185" s="98" t="s">
        <v>81</v>
      </c>
      <c r="D185" s="99">
        <v>0.1</v>
      </c>
      <c r="E185" s="173"/>
      <c r="F185" s="100">
        <f>D185*E185</f>
        <v>0</v>
      </c>
    </row>
    <row r="186" spans="1:6" ht="12.75" customHeight="1" thickBot="1">
      <c r="A186" s="105">
        <v>5</v>
      </c>
      <c r="B186" s="201" t="s">
        <v>83</v>
      </c>
      <c r="C186" s="106" t="s">
        <v>84</v>
      </c>
      <c r="D186" s="107">
        <v>0.05</v>
      </c>
      <c r="E186" s="174">
        <f>+E170</f>
        <v>0</v>
      </c>
      <c r="F186" s="108">
        <f>D186*E186</f>
        <v>0</v>
      </c>
    </row>
    <row r="187" spans="1:6" ht="12.75" customHeight="1" thickBot="1">
      <c r="A187" s="286" t="s">
        <v>85</v>
      </c>
      <c r="B187" s="287"/>
      <c r="C187" s="287"/>
      <c r="D187" s="287"/>
      <c r="E187" s="288"/>
      <c r="F187" s="110">
        <f>SUM(F183:F186)</f>
        <v>0</v>
      </c>
    </row>
    <row r="188" spans="1:6" ht="6.75" customHeight="1" thickBot="1">
      <c r="A188" s="190"/>
      <c r="B188" s="190"/>
      <c r="C188" s="190"/>
      <c r="D188" s="190"/>
      <c r="E188" s="190"/>
      <c r="F188" s="196"/>
    </row>
    <row r="189" spans="1:6" ht="12.75" customHeight="1" thickBot="1">
      <c r="A189" s="289" t="s">
        <v>332</v>
      </c>
      <c r="B189" s="290"/>
      <c r="C189" s="290"/>
      <c r="D189" s="291"/>
      <c r="E189" s="292" t="s">
        <v>86</v>
      </c>
      <c r="F189" s="293"/>
    </row>
    <row r="190" spans="1:6" ht="12.75" customHeight="1" thickBot="1">
      <c r="A190" s="111" t="s">
        <v>70</v>
      </c>
      <c r="B190" s="203" t="s">
        <v>71</v>
      </c>
      <c r="C190" s="112" t="s">
        <v>72</v>
      </c>
      <c r="D190" s="113" t="s">
        <v>73</v>
      </c>
      <c r="E190" s="112" t="s">
        <v>155</v>
      </c>
      <c r="F190" s="114" t="s">
        <v>156</v>
      </c>
    </row>
    <row r="191" spans="1:6" ht="12.75" customHeight="1">
      <c r="A191" s="97">
        <v>2</v>
      </c>
      <c r="B191" s="204" t="s">
        <v>330</v>
      </c>
      <c r="C191" s="98" t="s">
        <v>77</v>
      </c>
      <c r="D191" s="99">
        <v>1.05</v>
      </c>
      <c r="E191" s="173"/>
      <c r="F191" s="100">
        <f>D191*E191</f>
        <v>0</v>
      </c>
    </row>
    <row r="192" spans="1:6" ht="12.75" customHeight="1">
      <c r="A192" s="97">
        <v>3</v>
      </c>
      <c r="B192" s="198" t="s">
        <v>80</v>
      </c>
      <c r="C192" s="98" t="s">
        <v>81</v>
      </c>
      <c r="D192" s="99">
        <v>1</v>
      </c>
      <c r="E192" s="173"/>
      <c r="F192" s="100">
        <f>D192*E192</f>
        <v>0</v>
      </c>
    </row>
    <row r="193" spans="1:6" ht="12.75" customHeight="1">
      <c r="A193" s="97">
        <v>4</v>
      </c>
      <c r="B193" s="198" t="s">
        <v>82</v>
      </c>
      <c r="C193" s="98" t="s">
        <v>81</v>
      </c>
      <c r="D193" s="99">
        <v>0.1</v>
      </c>
      <c r="E193" s="173"/>
      <c r="F193" s="100">
        <f>D193*E193</f>
        <v>0</v>
      </c>
    </row>
    <row r="194" spans="1:6" ht="12.75" customHeight="1" thickBot="1">
      <c r="A194" s="105">
        <v>5</v>
      </c>
      <c r="B194" s="201" t="s">
        <v>83</v>
      </c>
      <c r="C194" s="106" t="s">
        <v>84</v>
      </c>
      <c r="D194" s="107">
        <v>0.05</v>
      </c>
      <c r="E194" s="174"/>
      <c r="F194" s="108">
        <f>D194*E194</f>
        <v>0</v>
      </c>
    </row>
    <row r="195" spans="1:6" ht="12.75" customHeight="1" thickBot="1">
      <c r="A195" s="286" t="s">
        <v>85</v>
      </c>
      <c r="B195" s="287"/>
      <c r="C195" s="287"/>
      <c r="D195" s="287"/>
      <c r="E195" s="288"/>
      <c r="F195" s="110">
        <f>SUM(F191:F194)</f>
        <v>0</v>
      </c>
    </row>
    <row r="196" spans="1:6" ht="6" customHeight="1" thickBot="1">
      <c r="A196" s="190"/>
      <c r="B196" s="190"/>
      <c r="C196" s="190"/>
      <c r="D196" s="190"/>
      <c r="E196" s="190"/>
      <c r="F196" s="196"/>
    </row>
    <row r="197" spans="1:6" ht="12.75" customHeight="1" thickBot="1">
      <c r="A197" s="289" t="s">
        <v>333</v>
      </c>
      <c r="B197" s="290"/>
      <c r="C197" s="290"/>
      <c r="D197" s="291"/>
      <c r="E197" s="292" t="s">
        <v>86</v>
      </c>
      <c r="F197" s="293"/>
    </row>
    <row r="198" spans="1:6" ht="12.75" customHeight="1" thickBot="1">
      <c r="A198" s="111" t="s">
        <v>70</v>
      </c>
      <c r="B198" s="203" t="s">
        <v>71</v>
      </c>
      <c r="C198" s="112" t="s">
        <v>72</v>
      </c>
      <c r="D198" s="113" t="s">
        <v>73</v>
      </c>
      <c r="E198" s="112" t="s">
        <v>155</v>
      </c>
      <c r="F198" s="114" t="s">
        <v>156</v>
      </c>
    </row>
    <row r="199" spans="1:6" ht="12.75" customHeight="1">
      <c r="A199" s="97">
        <v>2</v>
      </c>
      <c r="B199" s="204" t="s">
        <v>331</v>
      </c>
      <c r="C199" s="98" t="s">
        <v>77</v>
      </c>
      <c r="D199" s="99">
        <v>1.05</v>
      </c>
      <c r="E199" s="173"/>
      <c r="F199" s="100">
        <f>D199*E199</f>
        <v>0</v>
      </c>
    </row>
    <row r="200" spans="1:6" ht="12.75" customHeight="1">
      <c r="A200" s="97">
        <v>3</v>
      </c>
      <c r="B200" s="198" t="s">
        <v>80</v>
      </c>
      <c r="C200" s="98" t="s">
        <v>81</v>
      </c>
      <c r="D200" s="99">
        <v>1</v>
      </c>
      <c r="E200" s="173"/>
      <c r="F200" s="100">
        <f>D200*E200</f>
        <v>0</v>
      </c>
    </row>
    <row r="201" spans="1:6" ht="12.75" customHeight="1">
      <c r="A201" s="97">
        <v>4</v>
      </c>
      <c r="B201" s="198" t="s">
        <v>82</v>
      </c>
      <c r="C201" s="98" t="s">
        <v>81</v>
      </c>
      <c r="D201" s="99">
        <v>0.1</v>
      </c>
      <c r="E201" s="173"/>
      <c r="F201" s="100">
        <f>D201*E201</f>
        <v>0</v>
      </c>
    </row>
    <row r="202" spans="1:6" ht="13.5" customHeight="1" thickBot="1">
      <c r="A202" s="105">
        <v>5</v>
      </c>
      <c r="B202" s="201" t="s">
        <v>83</v>
      </c>
      <c r="C202" s="106" t="s">
        <v>84</v>
      </c>
      <c r="D202" s="107">
        <v>0.05</v>
      </c>
      <c r="E202" s="174"/>
      <c r="F202" s="108">
        <f>D202*E202</f>
        <v>0</v>
      </c>
    </row>
    <row r="203" spans="1:6" ht="13.5" thickBot="1">
      <c r="A203" s="286" t="s">
        <v>85</v>
      </c>
      <c r="B203" s="287"/>
      <c r="C203" s="287"/>
      <c r="D203" s="287"/>
      <c r="E203" s="288"/>
      <c r="F203" s="110">
        <f>SUM(F199:F202)</f>
        <v>0</v>
      </c>
    </row>
    <row r="204" spans="1:6" ht="7.5" customHeight="1" thickBot="1">
      <c r="A204" s="190"/>
      <c r="B204" s="190"/>
      <c r="C204" s="190"/>
      <c r="D204" s="190"/>
      <c r="E204" s="190"/>
      <c r="F204" s="196"/>
    </row>
    <row r="205" spans="1:6" ht="13.5" customHeight="1" thickBot="1">
      <c r="A205" s="289" t="s">
        <v>334</v>
      </c>
      <c r="B205" s="290"/>
      <c r="C205" s="290"/>
      <c r="D205" s="291"/>
      <c r="E205" s="292" t="s">
        <v>86</v>
      </c>
      <c r="F205" s="293"/>
    </row>
    <row r="206" spans="1:6" ht="13.5" customHeight="1" thickBot="1">
      <c r="A206" s="111" t="s">
        <v>70</v>
      </c>
      <c r="B206" s="203" t="s">
        <v>71</v>
      </c>
      <c r="C206" s="112" t="s">
        <v>72</v>
      </c>
      <c r="D206" s="113" t="s">
        <v>73</v>
      </c>
      <c r="E206" s="112" t="s">
        <v>155</v>
      </c>
      <c r="F206" s="114" t="s">
        <v>156</v>
      </c>
    </row>
    <row r="207" spans="1:6" ht="12.75" customHeight="1">
      <c r="A207" s="97">
        <v>2</v>
      </c>
      <c r="B207" s="204" t="s">
        <v>126</v>
      </c>
      <c r="C207" s="98" t="s">
        <v>77</v>
      </c>
      <c r="D207" s="99">
        <v>1.05</v>
      </c>
      <c r="E207" s="173"/>
      <c r="F207" s="100">
        <f>D207*E207</f>
        <v>0</v>
      </c>
    </row>
    <row r="208" spans="1:6" ht="12.75" customHeight="1">
      <c r="A208" s="97">
        <v>3</v>
      </c>
      <c r="B208" s="198" t="s">
        <v>80</v>
      </c>
      <c r="C208" s="98" t="s">
        <v>81</v>
      </c>
      <c r="D208" s="99">
        <v>1</v>
      </c>
      <c r="E208" s="173"/>
      <c r="F208" s="100">
        <f>D208*E208</f>
        <v>0</v>
      </c>
    </row>
    <row r="209" spans="1:6" ht="12.75" customHeight="1">
      <c r="A209" s="97">
        <v>4</v>
      </c>
      <c r="B209" s="198" t="s">
        <v>82</v>
      </c>
      <c r="C209" s="98" t="s">
        <v>81</v>
      </c>
      <c r="D209" s="99">
        <v>0.1</v>
      </c>
      <c r="E209" s="173"/>
      <c r="F209" s="100">
        <f>D209*E209</f>
        <v>0</v>
      </c>
    </row>
    <row r="210" spans="1:6" ht="13.5" customHeight="1" thickBot="1">
      <c r="A210" s="105">
        <v>5</v>
      </c>
      <c r="B210" s="201" t="s">
        <v>83</v>
      </c>
      <c r="C210" s="106" t="s">
        <v>84</v>
      </c>
      <c r="D210" s="107">
        <v>0.05</v>
      </c>
      <c r="E210" s="174"/>
      <c r="F210" s="108">
        <f>D210*E210</f>
        <v>0</v>
      </c>
    </row>
    <row r="211" spans="1:6" ht="13.5" customHeight="1" thickBot="1">
      <c r="A211" s="286" t="s">
        <v>85</v>
      </c>
      <c r="B211" s="287"/>
      <c r="C211" s="287"/>
      <c r="D211" s="287"/>
      <c r="E211" s="288"/>
      <c r="F211" s="110">
        <f>SUM(F207:F210)</f>
        <v>0</v>
      </c>
    </row>
    <row r="212" spans="1:6" ht="13.5" thickBot="1">
      <c r="A212" s="190"/>
      <c r="B212" s="190"/>
      <c r="C212" s="190"/>
      <c r="D212" s="190"/>
      <c r="E212" s="190"/>
      <c r="F212" s="196"/>
    </row>
    <row r="213" spans="1:6" ht="21.75" customHeight="1" thickBot="1">
      <c r="A213" s="297" t="s">
        <v>352</v>
      </c>
      <c r="B213" s="298"/>
      <c r="C213" s="298"/>
      <c r="D213" s="298"/>
      <c r="E213" s="298"/>
      <c r="F213" s="299"/>
    </row>
    <row r="214" spans="1:6" ht="6" customHeight="1" thickBot="1">
      <c r="A214" s="103"/>
      <c r="B214" s="103"/>
      <c r="C214" s="103"/>
      <c r="D214" s="104"/>
      <c r="E214" s="103"/>
      <c r="F214" s="103"/>
    </row>
    <row r="215" spans="1:6" ht="15.75" customHeight="1" thickBot="1">
      <c r="A215" s="289" t="s">
        <v>56</v>
      </c>
      <c r="B215" s="290"/>
      <c r="C215" s="290"/>
      <c r="D215" s="331"/>
      <c r="E215" s="291" t="s">
        <v>69</v>
      </c>
      <c r="F215" s="304"/>
    </row>
    <row r="216" spans="1:6" ht="15" customHeight="1" thickBot="1">
      <c r="A216" s="111" t="s">
        <v>70</v>
      </c>
      <c r="B216" s="203" t="s">
        <v>71</v>
      </c>
      <c r="C216" s="112" t="s">
        <v>72</v>
      </c>
      <c r="D216" s="113" t="s">
        <v>73</v>
      </c>
      <c r="E216" s="112" t="s">
        <v>155</v>
      </c>
      <c r="F216" s="114" t="s">
        <v>156</v>
      </c>
    </row>
    <row r="217" spans="1:6" ht="12.75" customHeight="1">
      <c r="A217" s="132">
        <v>1</v>
      </c>
      <c r="B217" s="204" t="s">
        <v>74</v>
      </c>
      <c r="C217" s="116" t="s">
        <v>75</v>
      </c>
      <c r="D217" s="117">
        <v>3.15</v>
      </c>
      <c r="E217" s="177"/>
      <c r="F217" s="125">
        <f aca="true" t="shared" si="8" ref="F217:F223">D217*E217</f>
        <v>0</v>
      </c>
    </row>
    <row r="218" spans="1:6" ht="12.75" customHeight="1">
      <c r="A218" s="97">
        <v>2</v>
      </c>
      <c r="B218" s="198" t="s">
        <v>76</v>
      </c>
      <c r="C218" s="98" t="s">
        <v>77</v>
      </c>
      <c r="D218" s="99">
        <f>1.28/5</f>
        <v>0.256</v>
      </c>
      <c r="E218" s="178"/>
      <c r="F218" s="126">
        <f t="shared" si="8"/>
        <v>0</v>
      </c>
    </row>
    <row r="219" spans="1:6" ht="12.75" customHeight="1">
      <c r="A219" s="97">
        <v>3</v>
      </c>
      <c r="B219" s="198" t="s">
        <v>78</v>
      </c>
      <c r="C219" s="98" t="s">
        <v>77</v>
      </c>
      <c r="D219" s="99">
        <f>0.07</f>
        <v>0.07</v>
      </c>
      <c r="E219" s="178"/>
      <c r="F219" s="126">
        <f t="shared" si="8"/>
        <v>0</v>
      </c>
    </row>
    <row r="220" spans="1:6" ht="12.75" customHeight="1">
      <c r="A220" s="97">
        <v>4</v>
      </c>
      <c r="B220" s="198" t="s">
        <v>79</v>
      </c>
      <c r="C220" s="98" t="s">
        <v>75</v>
      </c>
      <c r="D220" s="99">
        <f>0.14</f>
        <v>0.14</v>
      </c>
      <c r="E220" s="178"/>
      <c r="F220" s="126">
        <f t="shared" si="8"/>
        <v>0</v>
      </c>
    </row>
    <row r="221" spans="1:6" ht="12.75" customHeight="1">
      <c r="A221" s="97">
        <v>5</v>
      </c>
      <c r="B221" s="198" t="s">
        <v>80</v>
      </c>
      <c r="C221" s="98" t="s">
        <v>81</v>
      </c>
      <c r="D221" s="99">
        <v>0.07</v>
      </c>
      <c r="E221" s="178"/>
      <c r="F221" s="126">
        <f t="shared" si="8"/>
        <v>0</v>
      </c>
    </row>
    <row r="222" spans="1:6" ht="12.75" customHeight="1">
      <c r="A222" s="97">
        <v>6</v>
      </c>
      <c r="B222" s="198" t="s">
        <v>82</v>
      </c>
      <c r="C222" s="98" t="s">
        <v>81</v>
      </c>
      <c r="D222" s="99">
        <f>0.07</f>
        <v>0.07</v>
      </c>
      <c r="E222" s="178"/>
      <c r="F222" s="126">
        <f t="shared" si="8"/>
        <v>0</v>
      </c>
    </row>
    <row r="223" spans="1:6" ht="13.5" customHeight="1" thickBot="1">
      <c r="A223" s="120">
        <v>7</v>
      </c>
      <c r="B223" s="201" t="s">
        <v>83</v>
      </c>
      <c r="C223" s="121" t="s">
        <v>84</v>
      </c>
      <c r="D223" s="122">
        <v>0.08</v>
      </c>
      <c r="E223" s="179"/>
      <c r="F223" s="127">
        <f t="shared" si="8"/>
        <v>0</v>
      </c>
    </row>
    <row r="224" spans="1:6" ht="13.5" thickBot="1">
      <c r="A224" s="286" t="s">
        <v>85</v>
      </c>
      <c r="B224" s="287"/>
      <c r="C224" s="287"/>
      <c r="D224" s="287"/>
      <c r="E224" s="288"/>
      <c r="F224" s="128">
        <f>SUM(F217:F223)</f>
        <v>0</v>
      </c>
    </row>
    <row r="225" spans="1:6" ht="8.25" customHeight="1" thickBot="1">
      <c r="A225" s="190"/>
      <c r="B225" s="190"/>
      <c r="C225" s="190"/>
      <c r="D225" s="190"/>
      <c r="E225" s="190"/>
      <c r="F225" s="196"/>
    </row>
    <row r="226" spans="1:6" ht="13.5" customHeight="1" thickBot="1">
      <c r="A226" s="289" t="s">
        <v>388</v>
      </c>
      <c r="B226" s="290"/>
      <c r="C226" s="290"/>
      <c r="D226" s="331"/>
      <c r="E226" s="291" t="s">
        <v>69</v>
      </c>
      <c r="F226" s="304"/>
    </row>
    <row r="227" spans="1:6" ht="13.5" customHeight="1" thickBot="1">
      <c r="A227" s="111" t="s">
        <v>70</v>
      </c>
      <c r="B227" s="203" t="s">
        <v>71</v>
      </c>
      <c r="C227" s="112" t="s">
        <v>72</v>
      </c>
      <c r="D227" s="113" t="s">
        <v>73</v>
      </c>
      <c r="E227" s="112" t="s">
        <v>155</v>
      </c>
      <c r="F227" s="114" t="s">
        <v>156</v>
      </c>
    </row>
    <row r="228" spans="1:6" ht="12.75" customHeight="1">
      <c r="A228" s="132">
        <v>1</v>
      </c>
      <c r="B228" s="204" t="s">
        <v>389</v>
      </c>
      <c r="C228" s="116" t="s">
        <v>75</v>
      </c>
      <c r="D228" s="117">
        <v>3.15</v>
      </c>
      <c r="E228" s="177"/>
      <c r="F228" s="125">
        <f aca="true" t="shared" si="9" ref="F228:F234">D228*E228</f>
        <v>0</v>
      </c>
    </row>
    <row r="229" spans="1:6" ht="12.75" customHeight="1">
      <c r="A229" s="97">
        <v>2</v>
      </c>
      <c r="B229" s="198" t="s">
        <v>76</v>
      </c>
      <c r="C229" s="98" t="s">
        <v>77</v>
      </c>
      <c r="D229" s="99">
        <f>1.28/5</f>
        <v>0.256</v>
      </c>
      <c r="E229" s="178"/>
      <c r="F229" s="126">
        <f t="shared" si="9"/>
        <v>0</v>
      </c>
    </row>
    <row r="230" spans="1:6" ht="12.75" customHeight="1">
      <c r="A230" s="97">
        <v>3</v>
      </c>
      <c r="B230" s="198" t="s">
        <v>78</v>
      </c>
      <c r="C230" s="98" t="s">
        <v>77</v>
      </c>
      <c r="D230" s="99">
        <f>0.07</f>
        <v>0.07</v>
      </c>
      <c r="E230" s="178"/>
      <c r="F230" s="126">
        <f t="shared" si="9"/>
        <v>0</v>
      </c>
    </row>
    <row r="231" spans="1:6" ht="12.75" customHeight="1">
      <c r="A231" s="97">
        <v>4</v>
      </c>
      <c r="B231" s="198" t="s">
        <v>79</v>
      </c>
      <c r="C231" s="98" t="s">
        <v>75</v>
      </c>
      <c r="D231" s="99">
        <f>0.14</f>
        <v>0.14</v>
      </c>
      <c r="E231" s="178"/>
      <c r="F231" s="126">
        <f t="shared" si="9"/>
        <v>0</v>
      </c>
    </row>
    <row r="232" spans="1:6" ht="12.75" customHeight="1">
      <c r="A232" s="97">
        <v>5</v>
      </c>
      <c r="B232" s="198" t="s">
        <v>80</v>
      </c>
      <c r="C232" s="98" t="s">
        <v>81</v>
      </c>
      <c r="D232" s="99">
        <v>0.07</v>
      </c>
      <c r="E232" s="178"/>
      <c r="F232" s="126">
        <f t="shared" si="9"/>
        <v>0</v>
      </c>
    </row>
    <row r="233" spans="1:6" ht="12.75" customHeight="1">
      <c r="A233" s="97">
        <v>6</v>
      </c>
      <c r="B233" s="198" t="s">
        <v>82</v>
      </c>
      <c r="C233" s="98" t="s">
        <v>81</v>
      </c>
      <c r="D233" s="99">
        <f>0.07</f>
        <v>0.07</v>
      </c>
      <c r="E233" s="178"/>
      <c r="F233" s="126">
        <f t="shared" si="9"/>
        <v>0</v>
      </c>
    </row>
    <row r="234" spans="1:6" ht="13.5" customHeight="1" thickBot="1">
      <c r="A234" s="120">
        <v>7</v>
      </c>
      <c r="B234" s="201" t="s">
        <v>83</v>
      </c>
      <c r="C234" s="121" t="s">
        <v>84</v>
      </c>
      <c r="D234" s="122">
        <v>0.08</v>
      </c>
      <c r="E234" s="179"/>
      <c r="F234" s="127">
        <f t="shared" si="9"/>
        <v>0</v>
      </c>
    </row>
    <row r="235" spans="1:6" ht="13.5" customHeight="1" thickBot="1">
      <c r="A235" s="286" t="s">
        <v>85</v>
      </c>
      <c r="B235" s="287"/>
      <c r="C235" s="287"/>
      <c r="D235" s="287"/>
      <c r="E235" s="288"/>
      <c r="F235" s="128">
        <f>SUM(F228:F234)</f>
        <v>0</v>
      </c>
    </row>
    <row r="236" ht="7.5" customHeight="1" thickBot="1"/>
    <row r="237" spans="1:6" ht="16.5" customHeight="1" thickBot="1">
      <c r="A237" s="289" t="s">
        <v>390</v>
      </c>
      <c r="B237" s="290"/>
      <c r="C237" s="290"/>
      <c r="D237" s="331"/>
      <c r="E237" s="291" t="s">
        <v>86</v>
      </c>
      <c r="F237" s="304"/>
    </row>
    <row r="238" spans="1:6" ht="13.5" customHeight="1" thickBot="1">
      <c r="A238" s="111" t="s">
        <v>70</v>
      </c>
      <c r="B238" s="203" t="s">
        <v>71</v>
      </c>
      <c r="C238" s="112" t="s">
        <v>72</v>
      </c>
      <c r="D238" s="113" t="s">
        <v>73</v>
      </c>
      <c r="E238" s="112" t="s">
        <v>155</v>
      </c>
      <c r="F238" s="114" t="s">
        <v>156</v>
      </c>
    </row>
    <row r="239" spans="1:6" ht="12.75" customHeight="1">
      <c r="A239" s="132">
        <v>1</v>
      </c>
      <c r="B239" s="204" t="s">
        <v>157</v>
      </c>
      <c r="C239" s="116" t="s">
        <v>77</v>
      </c>
      <c r="D239" s="117">
        <v>1</v>
      </c>
      <c r="E239" s="177"/>
      <c r="F239" s="125">
        <f aca="true" t="shared" si="10" ref="F239:F245">+E239*D239</f>
        <v>0</v>
      </c>
    </row>
    <row r="240" spans="1:6" ht="12.75" customHeight="1">
      <c r="A240" s="97">
        <v>2</v>
      </c>
      <c r="B240" s="198" t="s">
        <v>335</v>
      </c>
      <c r="C240" s="98" t="s">
        <v>77</v>
      </c>
      <c r="D240" s="99">
        <v>1</v>
      </c>
      <c r="E240" s="178"/>
      <c r="F240" s="126">
        <f t="shared" si="10"/>
        <v>0</v>
      </c>
    </row>
    <row r="241" spans="1:6" ht="12.75" customHeight="1">
      <c r="A241" s="97">
        <v>3</v>
      </c>
      <c r="B241" s="198" t="s">
        <v>108</v>
      </c>
      <c r="C241" s="98" t="s">
        <v>77</v>
      </c>
      <c r="D241" s="99">
        <v>1</v>
      </c>
      <c r="E241" s="178"/>
      <c r="F241" s="126">
        <f t="shared" si="10"/>
        <v>0</v>
      </c>
    </row>
    <row r="242" spans="1:6" ht="12.75" customHeight="1">
      <c r="A242" s="97">
        <v>4</v>
      </c>
      <c r="B242" s="198" t="s">
        <v>109</v>
      </c>
      <c r="C242" s="98" t="s">
        <v>77</v>
      </c>
      <c r="D242" s="99">
        <v>1</v>
      </c>
      <c r="E242" s="178"/>
      <c r="F242" s="126">
        <f t="shared" si="10"/>
        <v>0</v>
      </c>
    </row>
    <row r="243" spans="1:6" ht="12.75" customHeight="1">
      <c r="A243" s="97">
        <v>5</v>
      </c>
      <c r="B243" s="198" t="s">
        <v>80</v>
      </c>
      <c r="C243" s="98" t="s">
        <v>81</v>
      </c>
      <c r="D243" s="99">
        <v>0.2</v>
      </c>
      <c r="E243" s="178"/>
      <c r="F243" s="126">
        <f t="shared" si="10"/>
        <v>0</v>
      </c>
    </row>
    <row r="244" spans="1:6" ht="12.75" customHeight="1">
      <c r="A244" s="97">
        <v>6</v>
      </c>
      <c r="B244" s="198" t="s">
        <v>82</v>
      </c>
      <c r="C244" s="98" t="s">
        <v>81</v>
      </c>
      <c r="D244" s="99">
        <v>0.5</v>
      </c>
      <c r="E244" s="178"/>
      <c r="F244" s="126">
        <f t="shared" si="10"/>
        <v>0</v>
      </c>
    </row>
    <row r="245" spans="1:6" ht="13.5" customHeight="1" thickBot="1">
      <c r="A245" s="120">
        <v>7</v>
      </c>
      <c r="B245" s="201" t="s">
        <v>83</v>
      </c>
      <c r="C245" s="121" t="s">
        <v>84</v>
      </c>
      <c r="D245" s="122">
        <v>0.3</v>
      </c>
      <c r="E245" s="179"/>
      <c r="F245" s="126">
        <f t="shared" si="10"/>
        <v>0</v>
      </c>
    </row>
    <row r="246" spans="1:6" ht="13.5" thickBot="1">
      <c r="A246" s="286" t="s">
        <v>85</v>
      </c>
      <c r="B246" s="287"/>
      <c r="C246" s="287"/>
      <c r="D246" s="287"/>
      <c r="E246" s="288"/>
      <c r="F246" s="128">
        <f>SUM(F239:F245)</f>
        <v>0</v>
      </c>
    </row>
    <row r="247" ht="6.75" customHeight="1" thickBot="1"/>
    <row r="248" spans="1:6" ht="13.5" thickBot="1">
      <c r="A248" s="289" t="s">
        <v>391</v>
      </c>
      <c r="B248" s="290"/>
      <c r="C248" s="290"/>
      <c r="D248" s="331"/>
      <c r="E248" s="291" t="s">
        <v>86</v>
      </c>
      <c r="F248" s="304"/>
    </row>
    <row r="249" spans="1:6" ht="12.75" customHeight="1" thickBot="1">
      <c r="A249" s="89" t="s">
        <v>70</v>
      </c>
      <c r="B249" s="261" t="s">
        <v>71</v>
      </c>
      <c r="C249" s="90" t="s">
        <v>72</v>
      </c>
      <c r="D249" s="91" t="s">
        <v>73</v>
      </c>
      <c r="E249" s="90" t="s">
        <v>155</v>
      </c>
      <c r="F249" s="92" t="s">
        <v>156</v>
      </c>
    </row>
    <row r="250" spans="1:6" ht="12.75" customHeight="1">
      <c r="A250" s="134">
        <v>1</v>
      </c>
      <c r="B250" s="204" t="s">
        <v>107</v>
      </c>
      <c r="C250" s="94" t="s">
        <v>77</v>
      </c>
      <c r="D250" s="95">
        <v>1</v>
      </c>
      <c r="E250" s="180"/>
      <c r="F250" s="129">
        <f aca="true" t="shared" si="11" ref="F250:F256">D250*E250</f>
        <v>0</v>
      </c>
    </row>
    <row r="251" spans="1:6" ht="12.75" customHeight="1">
      <c r="A251" s="97">
        <v>2</v>
      </c>
      <c r="B251" s="198" t="s">
        <v>335</v>
      </c>
      <c r="C251" s="98" t="s">
        <v>77</v>
      </c>
      <c r="D251" s="99">
        <v>1</v>
      </c>
      <c r="E251" s="178"/>
      <c r="F251" s="126">
        <f>+E251*D251</f>
        <v>0</v>
      </c>
    </row>
    <row r="252" spans="1:6" ht="24.75" customHeight="1">
      <c r="A252" s="119">
        <v>3</v>
      </c>
      <c r="B252" s="198" t="s">
        <v>108</v>
      </c>
      <c r="C252" s="98" t="s">
        <v>77</v>
      </c>
      <c r="D252" s="99">
        <v>1.02</v>
      </c>
      <c r="E252" s="178"/>
      <c r="F252" s="126">
        <f t="shared" si="11"/>
        <v>0</v>
      </c>
    </row>
    <row r="253" spans="1:6" ht="12.75" customHeight="1">
      <c r="A253" s="97">
        <v>4</v>
      </c>
      <c r="B253" s="198" t="s">
        <v>109</v>
      </c>
      <c r="C253" s="98" t="s">
        <v>77</v>
      </c>
      <c r="D253" s="99">
        <v>1</v>
      </c>
      <c r="E253" s="178"/>
      <c r="F253" s="126">
        <f t="shared" si="11"/>
        <v>0</v>
      </c>
    </row>
    <row r="254" spans="1:6" ht="12.75" customHeight="1">
      <c r="A254" s="119">
        <v>5</v>
      </c>
      <c r="B254" s="198" t="s">
        <v>80</v>
      </c>
      <c r="C254" s="98" t="s">
        <v>81</v>
      </c>
      <c r="D254" s="99">
        <v>0.2</v>
      </c>
      <c r="E254" s="178"/>
      <c r="F254" s="126">
        <f t="shared" si="11"/>
        <v>0</v>
      </c>
    </row>
    <row r="255" spans="1:6" ht="12.75" customHeight="1">
      <c r="A255" s="97">
        <v>6</v>
      </c>
      <c r="B255" s="198" t="s">
        <v>82</v>
      </c>
      <c r="C255" s="98" t="s">
        <v>81</v>
      </c>
      <c r="D255" s="99">
        <v>0.5</v>
      </c>
      <c r="E255" s="178"/>
      <c r="F255" s="126">
        <f t="shared" si="11"/>
        <v>0</v>
      </c>
    </row>
    <row r="256" spans="1:6" ht="13.5" customHeight="1" thickBot="1">
      <c r="A256" s="214">
        <v>7</v>
      </c>
      <c r="B256" s="201" t="s">
        <v>83</v>
      </c>
      <c r="C256" s="106" t="s">
        <v>84</v>
      </c>
      <c r="D256" s="107">
        <v>0.3</v>
      </c>
      <c r="E256" s="181"/>
      <c r="F256" s="130">
        <f t="shared" si="11"/>
        <v>0</v>
      </c>
    </row>
    <row r="257" spans="1:6" ht="13.5" thickBot="1">
      <c r="A257" s="286" t="s">
        <v>85</v>
      </c>
      <c r="B257" s="287"/>
      <c r="C257" s="287"/>
      <c r="D257" s="287"/>
      <c r="E257" s="287"/>
      <c r="F257" s="128">
        <f>SUM(F250:F256)</f>
        <v>0</v>
      </c>
    </row>
    <row r="258" ht="6.75" customHeight="1" thickBot="1"/>
    <row r="259" spans="1:6" ht="13.5" thickBot="1">
      <c r="A259" s="289" t="s">
        <v>392</v>
      </c>
      <c r="B259" s="290"/>
      <c r="C259" s="290"/>
      <c r="D259" s="294"/>
      <c r="E259" s="303" t="s">
        <v>86</v>
      </c>
      <c r="F259" s="304"/>
    </row>
    <row r="260" spans="1:6" ht="13.5" customHeight="1" thickBot="1">
      <c r="A260" s="111" t="s">
        <v>70</v>
      </c>
      <c r="B260" s="203" t="s">
        <v>71</v>
      </c>
      <c r="C260" s="112" t="s">
        <v>72</v>
      </c>
      <c r="D260" s="113" t="s">
        <v>73</v>
      </c>
      <c r="E260" s="112" t="s">
        <v>155</v>
      </c>
      <c r="F260" s="114" t="s">
        <v>156</v>
      </c>
    </row>
    <row r="261" spans="1:6" ht="12.75" customHeight="1">
      <c r="A261" s="93">
        <v>1</v>
      </c>
      <c r="B261" s="204" t="s">
        <v>174</v>
      </c>
      <c r="C261" s="94" t="s">
        <v>77</v>
      </c>
      <c r="D261" s="95">
        <v>1</v>
      </c>
      <c r="E261" s="180"/>
      <c r="F261" s="129">
        <f aca="true" t="shared" si="12" ref="F261:F270">D261*E261</f>
        <v>0</v>
      </c>
    </row>
    <row r="262" spans="1:6" ht="12.75">
      <c r="A262" s="97">
        <v>2</v>
      </c>
      <c r="B262" s="198" t="s">
        <v>108</v>
      </c>
      <c r="C262" s="98" t="s">
        <v>77</v>
      </c>
      <c r="D262" s="99">
        <v>2</v>
      </c>
      <c r="E262" s="178"/>
      <c r="F262" s="126">
        <f t="shared" si="12"/>
        <v>0</v>
      </c>
    </row>
    <row r="263" spans="1:6" ht="12.75">
      <c r="A263" s="115">
        <v>3</v>
      </c>
      <c r="B263" s="198" t="s">
        <v>335</v>
      </c>
      <c r="C263" s="98" t="s">
        <v>77</v>
      </c>
      <c r="D263" s="99">
        <v>1</v>
      </c>
      <c r="E263" s="178"/>
      <c r="F263" s="126">
        <f>+E263*D263</f>
        <v>0</v>
      </c>
    </row>
    <row r="264" spans="1:6" ht="12.75" customHeight="1">
      <c r="A264" s="97">
        <v>4</v>
      </c>
      <c r="B264" s="198" t="s">
        <v>109</v>
      </c>
      <c r="C264" s="98" t="s">
        <v>77</v>
      </c>
      <c r="D264" s="99">
        <v>2</v>
      </c>
      <c r="E264" s="178"/>
      <c r="F264" s="126">
        <f t="shared" si="12"/>
        <v>0</v>
      </c>
    </row>
    <row r="265" spans="1:6" ht="12.75" customHeight="1">
      <c r="A265" s="115">
        <v>5</v>
      </c>
      <c r="B265" s="198" t="s">
        <v>186</v>
      </c>
      <c r="C265" s="98" t="s">
        <v>77</v>
      </c>
      <c r="D265" s="99">
        <v>1</v>
      </c>
      <c r="E265" s="178"/>
      <c r="F265" s="126">
        <f t="shared" si="12"/>
        <v>0</v>
      </c>
    </row>
    <row r="266" spans="1:6" ht="12.75" customHeight="1">
      <c r="A266" s="97">
        <v>6</v>
      </c>
      <c r="B266" s="198" t="s">
        <v>175</v>
      </c>
      <c r="C266" s="98" t="s">
        <v>77</v>
      </c>
      <c r="D266" s="99">
        <v>1</v>
      </c>
      <c r="E266" s="178"/>
      <c r="F266" s="126">
        <f t="shared" si="12"/>
        <v>0</v>
      </c>
    </row>
    <row r="267" spans="1:6" ht="12.75" customHeight="1">
      <c r="A267" s="115">
        <v>7</v>
      </c>
      <c r="B267" s="198" t="s">
        <v>80</v>
      </c>
      <c r="C267" s="98" t="s">
        <v>81</v>
      </c>
      <c r="D267" s="99">
        <v>0.5</v>
      </c>
      <c r="E267" s="178"/>
      <c r="F267" s="126">
        <f t="shared" si="12"/>
        <v>0</v>
      </c>
    </row>
    <row r="268" spans="1:6" ht="12.75" customHeight="1">
      <c r="A268" s="97">
        <v>8</v>
      </c>
      <c r="B268" s="198" t="s">
        <v>82</v>
      </c>
      <c r="C268" s="98" t="s">
        <v>81</v>
      </c>
      <c r="D268" s="99">
        <v>0.5</v>
      </c>
      <c r="E268" s="178"/>
      <c r="F268" s="126">
        <f t="shared" si="12"/>
        <v>0</v>
      </c>
    </row>
    <row r="269" spans="1:6" ht="12.75" customHeight="1">
      <c r="A269" s="115">
        <v>9</v>
      </c>
      <c r="B269" s="198" t="s">
        <v>83</v>
      </c>
      <c r="C269" s="98" t="s">
        <v>84</v>
      </c>
      <c r="D269" s="99">
        <v>0.7</v>
      </c>
      <c r="E269" s="178"/>
      <c r="F269" s="126">
        <f t="shared" si="12"/>
        <v>0</v>
      </c>
    </row>
    <row r="270" spans="1:6" ht="13.5" customHeight="1" thickBot="1">
      <c r="A270" s="105">
        <v>10</v>
      </c>
      <c r="B270" s="201" t="s">
        <v>233</v>
      </c>
      <c r="C270" s="106" t="s">
        <v>77</v>
      </c>
      <c r="D270" s="107">
        <v>2</v>
      </c>
      <c r="E270" s="181"/>
      <c r="F270" s="130">
        <f t="shared" si="12"/>
        <v>0</v>
      </c>
    </row>
    <row r="271" spans="1:6" ht="13.5" thickBot="1">
      <c r="A271" s="300" t="s">
        <v>85</v>
      </c>
      <c r="B271" s="301"/>
      <c r="C271" s="301"/>
      <c r="D271" s="301"/>
      <c r="E271" s="317"/>
      <c r="F271" s="192">
        <f>SUM(F261:F270)</f>
        <v>0</v>
      </c>
    </row>
    <row r="272" ht="6" customHeight="1" thickBot="1"/>
    <row r="273" spans="1:6" ht="14.25" customHeight="1" thickBot="1">
      <c r="A273" s="289" t="s">
        <v>393</v>
      </c>
      <c r="B273" s="290"/>
      <c r="C273" s="290"/>
      <c r="D273" s="294"/>
      <c r="E273" s="303" t="s">
        <v>86</v>
      </c>
      <c r="F273" s="304"/>
    </row>
    <row r="274" spans="1:6" ht="15" customHeight="1" thickBot="1">
      <c r="A274" s="111" t="s">
        <v>70</v>
      </c>
      <c r="B274" s="203" t="s">
        <v>71</v>
      </c>
      <c r="C274" s="112" t="s">
        <v>72</v>
      </c>
      <c r="D274" s="113" t="s">
        <v>73</v>
      </c>
      <c r="E274" s="112" t="s">
        <v>155</v>
      </c>
      <c r="F274" s="114" t="s">
        <v>156</v>
      </c>
    </row>
    <row r="275" spans="1:6" ht="12.75">
      <c r="A275" s="93">
        <v>1</v>
      </c>
      <c r="B275" s="204" t="s">
        <v>174</v>
      </c>
      <c r="C275" s="94" t="s">
        <v>77</v>
      </c>
      <c r="D275" s="95">
        <v>1</v>
      </c>
      <c r="E275" s="180"/>
      <c r="F275" s="129">
        <f aca="true" t="shared" si="13" ref="F275:F283">D275*E275</f>
        <v>0</v>
      </c>
    </row>
    <row r="276" spans="1:6" ht="12.75">
      <c r="A276" s="97">
        <v>2</v>
      </c>
      <c r="B276" s="198" t="s">
        <v>108</v>
      </c>
      <c r="C276" s="98" t="s">
        <v>77</v>
      </c>
      <c r="D276" s="99">
        <v>1</v>
      </c>
      <c r="E276" s="178"/>
      <c r="F276" s="126">
        <f t="shared" si="13"/>
        <v>0</v>
      </c>
    </row>
    <row r="277" spans="1:6" ht="12.75">
      <c r="A277" s="115">
        <v>3</v>
      </c>
      <c r="B277" s="198" t="s">
        <v>335</v>
      </c>
      <c r="C277" s="98" t="s">
        <v>77</v>
      </c>
      <c r="D277" s="99">
        <v>1</v>
      </c>
      <c r="E277" s="178"/>
      <c r="F277" s="126">
        <f>+E277*D277</f>
        <v>0</v>
      </c>
    </row>
    <row r="278" spans="1:6" ht="15.75" customHeight="1">
      <c r="A278" s="97">
        <v>4</v>
      </c>
      <c r="B278" s="198" t="s">
        <v>109</v>
      </c>
      <c r="C278" s="98" t="s">
        <v>77</v>
      </c>
      <c r="D278" s="99">
        <v>1</v>
      </c>
      <c r="E278" s="178"/>
      <c r="F278" s="126">
        <f t="shared" si="13"/>
        <v>0</v>
      </c>
    </row>
    <row r="279" spans="1:6" ht="13.5" customHeight="1">
      <c r="A279" s="115">
        <v>5</v>
      </c>
      <c r="B279" s="198" t="s">
        <v>175</v>
      </c>
      <c r="C279" s="98" t="s">
        <v>77</v>
      </c>
      <c r="D279" s="99">
        <v>1</v>
      </c>
      <c r="E279" s="178"/>
      <c r="F279" s="126">
        <f t="shared" si="13"/>
        <v>0</v>
      </c>
    </row>
    <row r="280" spans="1:6" ht="14.25" customHeight="1">
      <c r="A280" s="97">
        <v>6</v>
      </c>
      <c r="B280" s="198" t="s">
        <v>80</v>
      </c>
      <c r="C280" s="98" t="s">
        <v>81</v>
      </c>
      <c r="D280" s="99">
        <v>0.5</v>
      </c>
      <c r="E280" s="178"/>
      <c r="F280" s="126">
        <f t="shared" si="13"/>
        <v>0</v>
      </c>
    </row>
    <row r="281" spans="1:6" ht="18" customHeight="1">
      <c r="A281" s="115">
        <v>7</v>
      </c>
      <c r="B281" s="198" t="s">
        <v>82</v>
      </c>
      <c r="C281" s="98" t="s">
        <v>81</v>
      </c>
      <c r="D281" s="99">
        <v>1</v>
      </c>
      <c r="E281" s="178"/>
      <c r="F281" s="126">
        <f t="shared" si="13"/>
        <v>0</v>
      </c>
    </row>
    <row r="282" spans="1:6" ht="15" customHeight="1">
      <c r="A282" s="97">
        <v>8</v>
      </c>
      <c r="B282" s="198" t="s">
        <v>83</v>
      </c>
      <c r="C282" s="98" t="s">
        <v>84</v>
      </c>
      <c r="D282" s="99">
        <v>0.35</v>
      </c>
      <c r="E282" s="178"/>
      <c r="F282" s="126">
        <f t="shared" si="13"/>
        <v>0</v>
      </c>
    </row>
    <row r="283" spans="1:6" ht="15.75" customHeight="1" thickBot="1">
      <c r="A283" s="266">
        <v>9</v>
      </c>
      <c r="B283" s="201" t="s">
        <v>233</v>
      </c>
      <c r="C283" s="106" t="s">
        <v>77</v>
      </c>
      <c r="D283" s="107">
        <v>1</v>
      </c>
      <c r="E283" s="181"/>
      <c r="F283" s="130">
        <f t="shared" si="13"/>
        <v>0</v>
      </c>
    </row>
    <row r="284" spans="1:6" ht="18" customHeight="1" thickBot="1">
      <c r="A284" s="286" t="s">
        <v>85</v>
      </c>
      <c r="B284" s="287"/>
      <c r="C284" s="287"/>
      <c r="D284" s="287"/>
      <c r="E284" s="313"/>
      <c r="F284" s="267">
        <f>SUM(F275:F283)</f>
        <v>0</v>
      </c>
    </row>
    <row r="285" ht="6" customHeight="1" thickBot="1"/>
    <row r="286" spans="1:6" ht="13.5" thickBot="1">
      <c r="A286" s="289" t="s">
        <v>394</v>
      </c>
      <c r="B286" s="290"/>
      <c r="C286" s="290"/>
      <c r="D286" s="294"/>
      <c r="E286" s="303" t="s">
        <v>86</v>
      </c>
      <c r="F286" s="304"/>
    </row>
    <row r="287" spans="1:6" ht="13.5" customHeight="1" thickBot="1">
      <c r="A287" s="111" t="s">
        <v>70</v>
      </c>
      <c r="B287" s="203" t="s">
        <v>71</v>
      </c>
      <c r="C287" s="112" t="s">
        <v>72</v>
      </c>
      <c r="D287" s="113" t="s">
        <v>73</v>
      </c>
      <c r="E287" s="112" t="s">
        <v>155</v>
      </c>
      <c r="F287" s="114" t="s">
        <v>156</v>
      </c>
    </row>
    <row r="288" spans="1:6" ht="12.75">
      <c r="A288" s="132">
        <v>1</v>
      </c>
      <c r="B288" s="204" t="s">
        <v>105</v>
      </c>
      <c r="C288" s="116" t="s">
        <v>77</v>
      </c>
      <c r="D288" s="117">
        <v>1</v>
      </c>
      <c r="E288" s="175"/>
      <c r="F288" s="118">
        <f aca="true" t="shared" si="14" ref="F288:F293">D288*E288</f>
        <v>0</v>
      </c>
    </row>
    <row r="289" spans="1:6" ht="12.75" customHeight="1">
      <c r="A289" s="97">
        <v>2</v>
      </c>
      <c r="B289" s="198" t="s">
        <v>336</v>
      </c>
      <c r="C289" s="98" t="s">
        <v>77</v>
      </c>
      <c r="D289" s="99">
        <v>1</v>
      </c>
      <c r="E289" s="173"/>
      <c r="F289" s="100">
        <f t="shared" si="14"/>
        <v>0</v>
      </c>
    </row>
    <row r="290" spans="1:6" ht="12.75" customHeight="1">
      <c r="A290" s="97">
        <v>3</v>
      </c>
      <c r="B290" s="198" t="s">
        <v>337</v>
      </c>
      <c r="C290" s="98" t="s">
        <v>77</v>
      </c>
      <c r="D290" s="99">
        <v>2</v>
      </c>
      <c r="E290" s="173"/>
      <c r="F290" s="100">
        <f t="shared" si="14"/>
        <v>0</v>
      </c>
    </row>
    <row r="291" spans="1:6" ht="12.75" customHeight="1">
      <c r="A291" s="97">
        <v>4</v>
      </c>
      <c r="B291" s="198" t="s">
        <v>80</v>
      </c>
      <c r="C291" s="98" t="s">
        <v>81</v>
      </c>
      <c r="D291" s="99">
        <v>1</v>
      </c>
      <c r="E291" s="173"/>
      <c r="F291" s="100">
        <f t="shared" si="14"/>
        <v>0</v>
      </c>
    </row>
    <row r="292" spans="1:6" ht="12.75" customHeight="1">
      <c r="A292" s="97">
        <v>5</v>
      </c>
      <c r="B292" s="198" t="s">
        <v>82</v>
      </c>
      <c r="C292" s="98" t="s">
        <v>81</v>
      </c>
      <c r="D292" s="99">
        <f>0.1+0.1*6</f>
        <v>0.7000000000000001</v>
      </c>
      <c r="E292" s="173"/>
      <c r="F292" s="100">
        <f t="shared" si="14"/>
        <v>0</v>
      </c>
    </row>
    <row r="293" spans="1:6" ht="13.5" customHeight="1" thickBot="1">
      <c r="A293" s="120">
        <v>6</v>
      </c>
      <c r="B293" s="201" t="s">
        <v>83</v>
      </c>
      <c r="C293" s="121" t="s">
        <v>84</v>
      </c>
      <c r="D293" s="122">
        <v>0.35</v>
      </c>
      <c r="E293" s="176"/>
      <c r="F293" s="101">
        <f t="shared" si="14"/>
        <v>0</v>
      </c>
    </row>
    <row r="294" spans="1:6" ht="13.5" thickBot="1">
      <c r="A294" s="311" t="s">
        <v>85</v>
      </c>
      <c r="B294" s="312"/>
      <c r="C294" s="312"/>
      <c r="D294" s="312"/>
      <c r="E294" s="312"/>
      <c r="F294" s="123">
        <f>SUM(F288:F293)</f>
        <v>0</v>
      </c>
    </row>
    <row r="295" ht="6" customHeight="1" thickBot="1"/>
    <row r="296" spans="1:6" ht="13.5" thickBot="1">
      <c r="A296" s="289" t="s">
        <v>395</v>
      </c>
      <c r="B296" s="290"/>
      <c r="C296" s="290"/>
      <c r="D296" s="294"/>
      <c r="E296" s="303" t="s">
        <v>86</v>
      </c>
      <c r="F296" s="304"/>
    </row>
    <row r="297" spans="1:6" ht="12.75" customHeight="1" thickBot="1">
      <c r="A297" s="89" t="s">
        <v>70</v>
      </c>
      <c r="B297" s="261" t="s">
        <v>71</v>
      </c>
      <c r="C297" s="90" t="s">
        <v>72</v>
      </c>
      <c r="D297" s="91" t="s">
        <v>73</v>
      </c>
      <c r="E297" s="90" t="s">
        <v>155</v>
      </c>
      <c r="F297" s="92" t="s">
        <v>156</v>
      </c>
    </row>
    <row r="298" spans="1:6" ht="12.75" customHeight="1">
      <c r="A298" s="134">
        <v>1</v>
      </c>
      <c r="B298" s="204" t="s">
        <v>110</v>
      </c>
      <c r="C298" s="94" t="s">
        <v>77</v>
      </c>
      <c r="D298" s="95">
        <v>1</v>
      </c>
      <c r="E298" s="172"/>
      <c r="F298" s="96">
        <f aca="true" t="shared" si="15" ref="F298:F304">D298*E298</f>
        <v>0</v>
      </c>
    </row>
    <row r="299" spans="1:6" ht="12.75" customHeight="1">
      <c r="A299" s="97">
        <v>2</v>
      </c>
      <c r="B299" s="198" t="s">
        <v>336</v>
      </c>
      <c r="C299" s="98" t="s">
        <v>77</v>
      </c>
      <c r="D299" s="99">
        <v>1</v>
      </c>
      <c r="E299" s="173"/>
      <c r="F299" s="100">
        <f t="shared" si="15"/>
        <v>0</v>
      </c>
    </row>
    <row r="300" spans="1:6" ht="12.75" customHeight="1">
      <c r="A300" s="97">
        <v>3</v>
      </c>
      <c r="B300" s="198" t="s">
        <v>106</v>
      </c>
      <c r="C300" s="98" t="s">
        <v>77</v>
      </c>
      <c r="D300" s="99">
        <v>2</v>
      </c>
      <c r="E300" s="173"/>
      <c r="F300" s="100">
        <f t="shared" si="15"/>
        <v>0</v>
      </c>
    </row>
    <row r="301" spans="1:6" ht="12.75" customHeight="1">
      <c r="A301" s="97">
        <v>4</v>
      </c>
      <c r="B301" s="209" t="s">
        <v>111</v>
      </c>
      <c r="C301" s="98" t="s">
        <v>77</v>
      </c>
      <c r="D301" s="99">
        <v>2</v>
      </c>
      <c r="E301" s="173"/>
      <c r="F301" s="100">
        <f t="shared" si="15"/>
        <v>0</v>
      </c>
    </row>
    <row r="302" spans="1:6" ht="12.75" customHeight="1">
      <c r="A302" s="97">
        <v>5</v>
      </c>
      <c r="B302" s="198" t="s">
        <v>80</v>
      </c>
      <c r="C302" s="98" t="s">
        <v>81</v>
      </c>
      <c r="D302" s="99">
        <v>1</v>
      </c>
      <c r="E302" s="173"/>
      <c r="F302" s="100">
        <f t="shared" si="15"/>
        <v>0</v>
      </c>
    </row>
    <row r="303" spans="1:6" ht="12.75" customHeight="1">
      <c r="A303" s="97">
        <v>6</v>
      </c>
      <c r="B303" s="198" t="s">
        <v>82</v>
      </c>
      <c r="C303" s="98" t="s">
        <v>81</v>
      </c>
      <c r="D303" s="99">
        <v>1</v>
      </c>
      <c r="E303" s="173"/>
      <c r="F303" s="100">
        <f t="shared" si="15"/>
        <v>0</v>
      </c>
    </row>
    <row r="304" spans="1:6" ht="13.5" customHeight="1" thickBot="1">
      <c r="A304" s="105">
        <v>7</v>
      </c>
      <c r="B304" s="201" t="s">
        <v>83</v>
      </c>
      <c r="C304" s="106" t="s">
        <v>84</v>
      </c>
      <c r="D304" s="107">
        <v>0.35</v>
      </c>
      <c r="E304" s="174"/>
      <c r="F304" s="108">
        <f t="shared" si="15"/>
        <v>0</v>
      </c>
    </row>
    <row r="305" spans="1:6" ht="13.5" thickBot="1">
      <c r="A305" s="311" t="s">
        <v>85</v>
      </c>
      <c r="B305" s="312"/>
      <c r="C305" s="312"/>
      <c r="D305" s="312"/>
      <c r="E305" s="312"/>
      <c r="F305" s="123">
        <f>SUM(F298:F304)</f>
        <v>0</v>
      </c>
    </row>
    <row r="306" ht="6" customHeight="1" thickBot="1"/>
    <row r="307" spans="1:6" ht="13.5" thickBot="1">
      <c r="A307" s="289" t="s">
        <v>396</v>
      </c>
      <c r="B307" s="290"/>
      <c r="C307" s="290"/>
      <c r="D307" s="291"/>
      <c r="E307" s="292" t="s">
        <v>69</v>
      </c>
      <c r="F307" s="293"/>
    </row>
    <row r="308" spans="1:6" ht="13.5" customHeight="1" thickBot="1">
      <c r="A308" s="111" t="s">
        <v>70</v>
      </c>
      <c r="B308" s="203" t="s">
        <v>71</v>
      </c>
      <c r="C308" s="112" t="s">
        <v>72</v>
      </c>
      <c r="D308" s="113" t="s">
        <v>73</v>
      </c>
      <c r="E308" s="112" t="s">
        <v>155</v>
      </c>
      <c r="F308" s="114" t="s">
        <v>156</v>
      </c>
    </row>
    <row r="309" spans="1:6" ht="12.75" customHeight="1">
      <c r="A309" s="132">
        <v>1</v>
      </c>
      <c r="B309" s="204" t="s">
        <v>185</v>
      </c>
      <c r="C309" s="116" t="s">
        <v>75</v>
      </c>
      <c r="D309" s="117">
        <f>1*1.065</f>
        <v>1.065</v>
      </c>
      <c r="E309" s="175"/>
      <c r="F309" s="118">
        <f>D309*E309</f>
        <v>0</v>
      </c>
    </row>
    <row r="310" spans="1:6" ht="12.75" customHeight="1">
      <c r="A310" s="97">
        <v>2</v>
      </c>
      <c r="B310" s="198" t="s">
        <v>76</v>
      </c>
      <c r="C310" s="98" t="s">
        <v>77</v>
      </c>
      <c r="D310" s="99">
        <v>3</v>
      </c>
      <c r="E310" s="173"/>
      <c r="F310" s="100">
        <f>D310*E310</f>
        <v>0</v>
      </c>
    </row>
    <row r="311" spans="1:6" ht="12.75" customHeight="1">
      <c r="A311" s="115">
        <v>3</v>
      </c>
      <c r="B311" s="198" t="s">
        <v>80</v>
      </c>
      <c r="C311" s="116" t="s">
        <v>81</v>
      </c>
      <c r="D311" s="117">
        <v>1</v>
      </c>
      <c r="E311" s="175"/>
      <c r="F311" s="118">
        <f>D311*E311</f>
        <v>0</v>
      </c>
    </row>
    <row r="312" spans="1:6" ht="12.75" customHeight="1">
      <c r="A312" s="97">
        <v>4</v>
      </c>
      <c r="B312" s="198" t="s">
        <v>82</v>
      </c>
      <c r="C312" s="98" t="s">
        <v>81</v>
      </c>
      <c r="D312" s="99">
        <v>0.01</v>
      </c>
      <c r="E312" s="173"/>
      <c r="F312" s="100">
        <f>D312*E312</f>
        <v>0</v>
      </c>
    </row>
    <row r="313" spans="1:6" ht="13.5" customHeight="1" thickBot="1">
      <c r="A313" s="120">
        <v>5</v>
      </c>
      <c r="B313" s="201" t="s">
        <v>83</v>
      </c>
      <c r="C313" s="121" t="s">
        <v>84</v>
      </c>
      <c r="D313" s="122">
        <v>0.04</v>
      </c>
      <c r="E313" s="176"/>
      <c r="F313" s="101">
        <f>D313*E313</f>
        <v>0</v>
      </c>
    </row>
    <row r="314" spans="1:6" ht="13.5" thickBot="1">
      <c r="A314" s="286" t="s">
        <v>85</v>
      </c>
      <c r="B314" s="287"/>
      <c r="C314" s="287"/>
      <c r="D314" s="287"/>
      <c r="E314" s="313"/>
      <c r="F314" s="123">
        <f>SUM(F309:F313)</f>
        <v>0</v>
      </c>
    </row>
    <row r="315" ht="12.75" customHeight="1" thickBot="1"/>
    <row r="316" spans="1:6" ht="13.5" thickBot="1">
      <c r="A316" s="321" t="s">
        <v>397</v>
      </c>
      <c r="B316" s="314"/>
      <c r="C316" s="314"/>
      <c r="D316" s="314"/>
      <c r="E316" s="314" t="s">
        <v>86</v>
      </c>
      <c r="F316" s="315"/>
    </row>
    <row r="317" spans="1:6" ht="12.75" customHeight="1" thickBot="1">
      <c r="A317" s="89" t="s">
        <v>70</v>
      </c>
      <c r="B317" s="261" t="s">
        <v>71</v>
      </c>
      <c r="C317" s="90" t="s">
        <v>72</v>
      </c>
      <c r="D317" s="91" t="s">
        <v>73</v>
      </c>
      <c r="E317" s="90" t="s">
        <v>155</v>
      </c>
      <c r="F317" s="92" t="s">
        <v>156</v>
      </c>
    </row>
    <row r="318" spans="1:6" ht="24.75" customHeight="1">
      <c r="A318" s="93">
        <v>1</v>
      </c>
      <c r="B318" s="204" t="s">
        <v>370</v>
      </c>
      <c r="C318" s="94" t="s">
        <v>77</v>
      </c>
      <c r="D318" s="95">
        <v>1</v>
      </c>
      <c r="E318" s="172"/>
      <c r="F318" s="96">
        <f>D318*E318</f>
        <v>0</v>
      </c>
    </row>
    <row r="319" spans="1:6" ht="12.75" customHeight="1">
      <c r="A319" s="97">
        <v>2</v>
      </c>
      <c r="B319" s="198" t="s">
        <v>92</v>
      </c>
      <c r="C319" s="98" t="s">
        <v>93</v>
      </c>
      <c r="D319" s="99">
        <v>1</v>
      </c>
      <c r="E319" s="173"/>
      <c r="F319" s="100">
        <f aca="true" t="shared" si="16" ref="F319:F328">D319*E319</f>
        <v>0</v>
      </c>
    </row>
    <row r="320" spans="1:6" ht="12.75" customHeight="1">
      <c r="A320" s="97">
        <v>3</v>
      </c>
      <c r="B320" s="198" t="s">
        <v>176</v>
      </c>
      <c r="C320" s="98" t="s">
        <v>77</v>
      </c>
      <c r="D320" s="99">
        <v>3</v>
      </c>
      <c r="E320" s="173"/>
      <c r="F320" s="100">
        <f t="shared" si="16"/>
        <v>0</v>
      </c>
    </row>
    <row r="321" spans="1:6" ht="12.75" customHeight="1">
      <c r="A321" s="97">
        <v>4</v>
      </c>
      <c r="B321" s="198" t="s">
        <v>94</v>
      </c>
      <c r="C321" s="98" t="s">
        <v>77</v>
      </c>
      <c r="D321" s="99">
        <v>7</v>
      </c>
      <c r="E321" s="173"/>
      <c r="F321" s="100">
        <f t="shared" si="16"/>
        <v>0</v>
      </c>
    </row>
    <row r="322" spans="1:6" ht="12.75" customHeight="1">
      <c r="A322" s="97">
        <v>5</v>
      </c>
      <c r="B322" s="198" t="s">
        <v>245</v>
      </c>
      <c r="C322" s="98" t="s">
        <v>77</v>
      </c>
      <c r="D322" s="99">
        <v>19</v>
      </c>
      <c r="E322" s="173"/>
      <c r="F322" s="100">
        <f t="shared" si="16"/>
        <v>0</v>
      </c>
    </row>
    <row r="323" spans="1:6" ht="12.75" customHeight="1">
      <c r="A323" s="97">
        <v>6</v>
      </c>
      <c r="B323" s="198" t="s">
        <v>246</v>
      </c>
      <c r="C323" s="98" t="s">
        <v>77</v>
      </c>
      <c r="D323" s="99">
        <v>17</v>
      </c>
      <c r="E323" s="173"/>
      <c r="F323" s="100">
        <f t="shared" si="16"/>
        <v>0</v>
      </c>
    </row>
    <row r="324" spans="1:6" ht="12.75" customHeight="1">
      <c r="A324" s="97">
        <v>7</v>
      </c>
      <c r="B324" s="198" t="s">
        <v>247</v>
      </c>
      <c r="C324" s="98" t="s">
        <v>77</v>
      </c>
      <c r="D324" s="99">
        <v>19</v>
      </c>
      <c r="E324" s="173"/>
      <c r="F324" s="100">
        <f t="shared" si="16"/>
        <v>0</v>
      </c>
    </row>
    <row r="325" spans="1:6" ht="12.75" customHeight="1">
      <c r="A325" s="97">
        <v>8</v>
      </c>
      <c r="B325" s="198" t="s">
        <v>97</v>
      </c>
      <c r="C325" s="98" t="s">
        <v>98</v>
      </c>
      <c r="D325" s="99">
        <v>36</v>
      </c>
      <c r="E325" s="173"/>
      <c r="F325" s="100">
        <f t="shared" si="16"/>
        <v>0</v>
      </c>
    </row>
    <row r="326" spans="1:6" ht="12.75" customHeight="1">
      <c r="A326" s="97">
        <v>9</v>
      </c>
      <c r="B326" s="198" t="s">
        <v>99</v>
      </c>
      <c r="C326" s="98" t="s">
        <v>98</v>
      </c>
      <c r="D326" s="99">
        <f>36*4</f>
        <v>144</v>
      </c>
      <c r="E326" s="173"/>
      <c r="F326" s="100">
        <f t="shared" si="16"/>
        <v>0</v>
      </c>
    </row>
    <row r="327" spans="1:6" ht="12.75" customHeight="1">
      <c r="A327" s="97">
        <v>10</v>
      </c>
      <c r="B327" s="198" t="s">
        <v>100</v>
      </c>
      <c r="C327" s="98" t="s">
        <v>98</v>
      </c>
      <c r="D327" s="99">
        <v>1</v>
      </c>
      <c r="E327" s="173"/>
      <c r="F327" s="100">
        <f t="shared" si="16"/>
        <v>0</v>
      </c>
    </row>
    <row r="328" spans="1:6" ht="12.75" customHeight="1">
      <c r="A328" s="97">
        <v>11</v>
      </c>
      <c r="B328" s="198" t="s">
        <v>101</v>
      </c>
      <c r="C328" s="98" t="s">
        <v>98</v>
      </c>
      <c r="D328" s="99">
        <v>1</v>
      </c>
      <c r="E328" s="173"/>
      <c r="F328" s="100">
        <f t="shared" si="16"/>
        <v>0</v>
      </c>
    </row>
    <row r="329" spans="1:6" ht="25.5">
      <c r="A329" s="97">
        <v>12</v>
      </c>
      <c r="B329" s="198" t="s">
        <v>436</v>
      </c>
      <c r="C329" s="98" t="s">
        <v>234</v>
      </c>
      <c r="D329" s="99">
        <v>1</v>
      </c>
      <c r="E329" s="173"/>
      <c r="F329" s="100">
        <f aca="true" t="shared" si="17" ref="F329:F340">D329*E329</f>
        <v>0</v>
      </c>
    </row>
    <row r="330" spans="1:6" ht="12.75">
      <c r="A330" s="97">
        <v>13</v>
      </c>
      <c r="B330" s="198" t="s">
        <v>435</v>
      </c>
      <c r="C330" s="98" t="s">
        <v>234</v>
      </c>
      <c r="D330" s="99">
        <v>2</v>
      </c>
      <c r="E330" s="173"/>
      <c r="F330" s="100">
        <f t="shared" si="17"/>
        <v>0</v>
      </c>
    </row>
    <row r="331" spans="1:6" ht="12.75">
      <c r="A331" s="97">
        <v>14</v>
      </c>
      <c r="B331" s="198" t="s">
        <v>375</v>
      </c>
      <c r="C331" s="98" t="s">
        <v>234</v>
      </c>
      <c r="D331" s="99">
        <v>2</v>
      </c>
      <c r="E331" s="173"/>
      <c r="F331" s="100">
        <f>D331*E331</f>
        <v>0</v>
      </c>
    </row>
    <row r="332" spans="1:6" ht="12.75" customHeight="1">
      <c r="A332" s="97">
        <v>15</v>
      </c>
      <c r="B332" s="198" t="s">
        <v>243</v>
      </c>
      <c r="C332" s="98" t="s">
        <v>234</v>
      </c>
      <c r="D332" s="99">
        <v>2</v>
      </c>
      <c r="E332" s="173"/>
      <c r="F332" s="100">
        <f t="shared" si="17"/>
        <v>0</v>
      </c>
    </row>
    <row r="333" spans="1:6" ht="29.25" customHeight="1">
      <c r="A333" s="97">
        <v>16</v>
      </c>
      <c r="B333" s="198" t="s">
        <v>235</v>
      </c>
      <c r="C333" s="98" t="s">
        <v>234</v>
      </c>
      <c r="D333" s="99">
        <v>2</v>
      </c>
      <c r="E333" s="173"/>
      <c r="F333" s="100">
        <f t="shared" si="17"/>
        <v>0</v>
      </c>
    </row>
    <row r="334" spans="1:6" ht="26.25" customHeight="1">
      <c r="A334" s="97">
        <v>17</v>
      </c>
      <c r="B334" s="198" t="s">
        <v>241</v>
      </c>
      <c r="C334" s="98" t="s">
        <v>234</v>
      </c>
      <c r="D334" s="99">
        <v>1</v>
      </c>
      <c r="E334" s="173"/>
      <c r="F334" s="100">
        <f t="shared" si="17"/>
        <v>0</v>
      </c>
    </row>
    <row r="335" spans="1:6" ht="15.75" customHeight="1">
      <c r="A335" s="97">
        <v>18</v>
      </c>
      <c r="B335" s="198" t="s">
        <v>0</v>
      </c>
      <c r="C335" s="98" t="s">
        <v>240</v>
      </c>
      <c r="D335" s="99">
        <v>1</v>
      </c>
      <c r="E335" s="173"/>
      <c r="F335" s="100">
        <f t="shared" si="17"/>
        <v>0</v>
      </c>
    </row>
    <row r="336" spans="1:6" ht="22.5" customHeight="1">
      <c r="A336" s="97">
        <v>19</v>
      </c>
      <c r="B336" s="198" t="s">
        <v>244</v>
      </c>
      <c r="C336" s="98" t="s">
        <v>77</v>
      </c>
      <c r="D336" s="217">
        <v>1</v>
      </c>
      <c r="E336" s="182"/>
      <c r="F336" s="100">
        <f t="shared" si="17"/>
        <v>0</v>
      </c>
    </row>
    <row r="337" spans="1:6" ht="12.75">
      <c r="A337" s="97">
        <v>20</v>
      </c>
      <c r="B337" s="198" t="s">
        <v>437</v>
      </c>
      <c r="C337" s="98" t="s">
        <v>234</v>
      </c>
      <c r="D337" s="217">
        <v>1</v>
      </c>
      <c r="E337" s="182"/>
      <c r="F337" s="100">
        <f t="shared" si="17"/>
        <v>0</v>
      </c>
    </row>
    <row r="338" spans="1:6" ht="12.75" customHeight="1">
      <c r="A338" s="97">
        <v>21</v>
      </c>
      <c r="B338" s="198" t="s">
        <v>80</v>
      </c>
      <c r="C338" s="98" t="s">
        <v>81</v>
      </c>
      <c r="D338" s="99">
        <v>1</v>
      </c>
      <c r="E338" s="173"/>
      <c r="F338" s="100">
        <f t="shared" si="17"/>
        <v>0</v>
      </c>
    </row>
    <row r="339" spans="1:6" ht="12.75" customHeight="1">
      <c r="A339" s="97">
        <v>22</v>
      </c>
      <c r="B339" s="198" t="s">
        <v>82</v>
      </c>
      <c r="C339" s="98" t="s">
        <v>81</v>
      </c>
      <c r="D339" s="99">
        <v>34</v>
      </c>
      <c r="E339" s="173"/>
      <c r="F339" s="100">
        <f t="shared" si="17"/>
        <v>0</v>
      </c>
    </row>
    <row r="340" spans="1:6" ht="12.75" customHeight="1" thickBot="1">
      <c r="A340" s="105">
        <v>23</v>
      </c>
      <c r="B340" s="201" t="s">
        <v>104</v>
      </c>
      <c r="C340" s="106" t="s">
        <v>84</v>
      </c>
      <c r="D340" s="107">
        <v>18</v>
      </c>
      <c r="E340" s="174"/>
      <c r="F340" s="108">
        <f t="shared" si="17"/>
        <v>0</v>
      </c>
    </row>
    <row r="341" spans="1:6" ht="13.5" thickBot="1">
      <c r="A341" s="318" t="s">
        <v>85</v>
      </c>
      <c r="B341" s="319"/>
      <c r="C341" s="319"/>
      <c r="D341" s="319"/>
      <c r="E341" s="319"/>
      <c r="F341" s="268">
        <f>SUM(F318:F334)</f>
        <v>0</v>
      </c>
    </row>
    <row r="342" ht="6.75" customHeight="1" thickBot="1"/>
    <row r="343" spans="1:6" ht="13.5" thickBot="1">
      <c r="A343" s="321" t="s">
        <v>398</v>
      </c>
      <c r="B343" s="314"/>
      <c r="C343" s="314"/>
      <c r="D343" s="314"/>
      <c r="E343" s="314" t="s">
        <v>86</v>
      </c>
      <c r="F343" s="315"/>
    </row>
    <row r="344" spans="1:6" ht="12.75" customHeight="1" thickBot="1">
      <c r="A344" s="89" t="s">
        <v>70</v>
      </c>
      <c r="B344" s="261" t="s">
        <v>71</v>
      </c>
      <c r="C344" s="90" t="s">
        <v>72</v>
      </c>
      <c r="D344" s="91" t="s">
        <v>73</v>
      </c>
      <c r="E344" s="90" t="s">
        <v>155</v>
      </c>
      <c r="F344" s="92" t="s">
        <v>156</v>
      </c>
    </row>
    <row r="345" spans="1:6" ht="26.25" customHeight="1">
      <c r="A345" s="93">
        <v>1</v>
      </c>
      <c r="B345" s="204" t="s">
        <v>370</v>
      </c>
      <c r="C345" s="94" t="s">
        <v>77</v>
      </c>
      <c r="D345" s="95">
        <v>1</v>
      </c>
      <c r="E345" s="172"/>
      <c r="F345" s="96">
        <f>D345*E345</f>
        <v>0</v>
      </c>
    </row>
    <row r="346" spans="1:6" ht="12.75" customHeight="1">
      <c r="A346" s="97">
        <v>2</v>
      </c>
      <c r="B346" s="198" t="s">
        <v>92</v>
      </c>
      <c r="C346" s="98" t="s">
        <v>93</v>
      </c>
      <c r="D346" s="99">
        <v>1</v>
      </c>
      <c r="E346" s="173"/>
      <c r="F346" s="100">
        <f aca="true" t="shared" si="18" ref="F346:F358">D346*E346</f>
        <v>0</v>
      </c>
    </row>
    <row r="347" spans="1:6" ht="12.75" customHeight="1">
      <c r="A347" s="97">
        <v>3</v>
      </c>
      <c r="B347" s="198" t="s">
        <v>176</v>
      </c>
      <c r="C347" s="98" t="s">
        <v>77</v>
      </c>
      <c r="D347" s="99">
        <v>3</v>
      </c>
      <c r="E347" s="173"/>
      <c r="F347" s="100">
        <f t="shared" si="18"/>
        <v>0</v>
      </c>
    </row>
    <row r="348" spans="1:6" ht="12.75" customHeight="1">
      <c r="A348" s="97">
        <v>4</v>
      </c>
      <c r="B348" s="198" t="s">
        <v>94</v>
      </c>
      <c r="C348" s="98" t="s">
        <v>77</v>
      </c>
      <c r="D348" s="99">
        <v>7</v>
      </c>
      <c r="E348" s="173"/>
      <c r="F348" s="100">
        <f t="shared" si="18"/>
        <v>0</v>
      </c>
    </row>
    <row r="349" spans="1:6" ht="12.75" customHeight="1">
      <c r="A349" s="97">
        <v>5</v>
      </c>
      <c r="B349" s="198" t="s">
        <v>95</v>
      </c>
      <c r="C349" s="98" t="s">
        <v>77</v>
      </c>
      <c r="D349" s="99">
        <v>66</v>
      </c>
      <c r="E349" s="173"/>
      <c r="F349" s="100">
        <f t="shared" si="18"/>
        <v>0</v>
      </c>
    </row>
    <row r="350" spans="1:6" ht="12.75" customHeight="1">
      <c r="A350" s="97">
        <v>6</v>
      </c>
      <c r="B350" s="198" t="s">
        <v>95</v>
      </c>
      <c r="C350" s="98" t="s">
        <v>77</v>
      </c>
      <c r="D350" s="99">
        <v>26</v>
      </c>
      <c r="E350" s="173"/>
      <c r="F350" s="100">
        <f t="shared" si="18"/>
        <v>0</v>
      </c>
    </row>
    <row r="351" spans="1:6" ht="12.75" customHeight="1">
      <c r="A351" s="97">
        <v>7</v>
      </c>
      <c r="B351" s="198" t="s">
        <v>96</v>
      </c>
      <c r="C351" s="98" t="s">
        <v>77</v>
      </c>
      <c r="D351" s="99">
        <v>60</v>
      </c>
      <c r="E351" s="173"/>
      <c r="F351" s="100">
        <f t="shared" si="18"/>
        <v>0</v>
      </c>
    </row>
    <row r="352" spans="1:6" ht="12.75" customHeight="1">
      <c r="A352" s="97">
        <v>8</v>
      </c>
      <c r="B352" s="198" t="s">
        <v>97</v>
      </c>
      <c r="C352" s="98" t="s">
        <v>98</v>
      </c>
      <c r="D352" s="99">
        <v>86</v>
      </c>
      <c r="E352" s="173"/>
      <c r="F352" s="100">
        <f t="shared" si="18"/>
        <v>0</v>
      </c>
    </row>
    <row r="353" spans="1:6" ht="12.75" customHeight="1">
      <c r="A353" s="97">
        <v>9</v>
      </c>
      <c r="B353" s="198" t="s">
        <v>99</v>
      </c>
      <c r="C353" s="98" t="s">
        <v>98</v>
      </c>
      <c r="D353" s="99">
        <f>+D352*4</f>
        <v>344</v>
      </c>
      <c r="E353" s="173"/>
      <c r="F353" s="100">
        <f t="shared" si="18"/>
        <v>0</v>
      </c>
    </row>
    <row r="354" spans="1:6" ht="12.75" customHeight="1">
      <c r="A354" s="97">
        <v>10</v>
      </c>
      <c r="B354" s="198" t="s">
        <v>100</v>
      </c>
      <c r="C354" s="98" t="s">
        <v>98</v>
      </c>
      <c r="D354" s="99">
        <v>1</v>
      </c>
      <c r="E354" s="173"/>
      <c r="F354" s="100">
        <f t="shared" si="18"/>
        <v>0</v>
      </c>
    </row>
    <row r="355" spans="1:6" ht="12.75" customHeight="1">
      <c r="A355" s="97">
        <v>11</v>
      </c>
      <c r="B355" s="198" t="s">
        <v>101</v>
      </c>
      <c r="C355" s="98" t="s">
        <v>98</v>
      </c>
      <c r="D355" s="99">
        <v>1</v>
      </c>
      <c r="E355" s="173"/>
      <c r="F355" s="100">
        <f t="shared" si="18"/>
        <v>0</v>
      </c>
    </row>
    <row r="356" spans="1:6" ht="24.75" customHeight="1">
      <c r="A356" s="97">
        <v>12</v>
      </c>
      <c r="B356" s="198" t="s">
        <v>374</v>
      </c>
      <c r="C356" s="98" t="s">
        <v>234</v>
      </c>
      <c r="D356" s="99">
        <v>1</v>
      </c>
      <c r="E356" s="173"/>
      <c r="F356" s="100">
        <f t="shared" si="18"/>
        <v>0</v>
      </c>
    </row>
    <row r="357" spans="1:6" ht="12.75">
      <c r="A357" s="97">
        <v>13</v>
      </c>
      <c r="B357" s="198" t="s">
        <v>435</v>
      </c>
      <c r="C357" s="98" t="s">
        <v>234</v>
      </c>
      <c r="D357" s="99">
        <v>2</v>
      </c>
      <c r="E357" s="173"/>
      <c r="F357" s="100">
        <f t="shared" si="18"/>
        <v>0</v>
      </c>
    </row>
    <row r="358" spans="1:6" ht="12.75" customHeight="1">
      <c r="A358" s="97">
        <v>14</v>
      </c>
      <c r="B358" s="198" t="s">
        <v>375</v>
      </c>
      <c r="C358" s="98" t="s">
        <v>234</v>
      </c>
      <c r="D358" s="99">
        <v>2</v>
      </c>
      <c r="E358" s="173"/>
      <c r="F358" s="100">
        <f t="shared" si="18"/>
        <v>0</v>
      </c>
    </row>
    <row r="359" spans="1:6" ht="12.75" customHeight="1">
      <c r="A359" s="97">
        <v>15</v>
      </c>
      <c r="B359" s="198" t="s">
        <v>80</v>
      </c>
      <c r="C359" s="98" t="s">
        <v>81</v>
      </c>
      <c r="D359" s="99">
        <v>1</v>
      </c>
      <c r="E359" s="173"/>
      <c r="F359" s="100">
        <f aca="true" t="shared" si="19" ref="F359:F364">D359*E359</f>
        <v>0</v>
      </c>
    </row>
    <row r="360" spans="1:6" ht="12.75" customHeight="1">
      <c r="A360" s="97">
        <v>16</v>
      </c>
      <c r="B360" s="198" t="s">
        <v>82</v>
      </c>
      <c r="C360" s="98" t="s">
        <v>81</v>
      </c>
      <c r="D360" s="99">
        <v>34</v>
      </c>
      <c r="E360" s="173"/>
      <c r="F360" s="100">
        <f t="shared" si="19"/>
        <v>0</v>
      </c>
    </row>
    <row r="361" spans="1:6" ht="27" customHeight="1">
      <c r="A361" s="97">
        <v>17</v>
      </c>
      <c r="B361" s="198" t="s">
        <v>242</v>
      </c>
      <c r="C361" s="98" t="s">
        <v>234</v>
      </c>
      <c r="D361" s="99">
        <v>1</v>
      </c>
      <c r="E361" s="173"/>
      <c r="F361" s="100">
        <f t="shared" si="19"/>
        <v>0</v>
      </c>
    </row>
    <row r="362" spans="1:6" ht="21" customHeight="1">
      <c r="A362" s="97">
        <v>18</v>
      </c>
      <c r="B362" s="198" t="s">
        <v>248</v>
      </c>
      <c r="C362" s="98" t="s">
        <v>234</v>
      </c>
      <c r="D362" s="99">
        <v>2</v>
      </c>
      <c r="E362" s="173"/>
      <c r="F362" s="100">
        <f t="shared" si="19"/>
        <v>0</v>
      </c>
    </row>
    <row r="363" spans="1:6" ht="12.75" customHeight="1">
      <c r="A363" s="97">
        <v>19</v>
      </c>
      <c r="B363" s="198" t="s">
        <v>1</v>
      </c>
      <c r="C363" s="98" t="s">
        <v>240</v>
      </c>
      <c r="D363" s="99">
        <v>1</v>
      </c>
      <c r="E363" s="173"/>
      <c r="F363" s="100">
        <f t="shared" si="19"/>
        <v>0</v>
      </c>
    </row>
    <row r="364" spans="1:6" ht="12.75" customHeight="1">
      <c r="A364" s="97">
        <v>20</v>
      </c>
      <c r="B364" s="198" t="s">
        <v>244</v>
      </c>
      <c r="C364" s="98" t="s">
        <v>240</v>
      </c>
      <c r="D364" s="99">
        <v>1</v>
      </c>
      <c r="E364" s="173"/>
      <c r="F364" s="100">
        <f t="shared" si="19"/>
        <v>0</v>
      </c>
    </row>
    <row r="365" spans="1:6" ht="12.75" customHeight="1">
      <c r="A365" s="97">
        <v>21</v>
      </c>
      <c r="B365" s="198" t="s">
        <v>102</v>
      </c>
      <c r="C365" s="98" t="s">
        <v>103</v>
      </c>
      <c r="D365" s="99">
        <v>68</v>
      </c>
      <c r="E365" s="173"/>
      <c r="F365" s="100">
        <f>D365*E365</f>
        <v>0</v>
      </c>
    </row>
    <row r="366" spans="1:6" ht="12.75" customHeight="1" thickBot="1">
      <c r="A366" s="105">
        <v>22</v>
      </c>
      <c r="B366" s="201" t="s">
        <v>104</v>
      </c>
      <c r="C366" s="106" t="s">
        <v>84</v>
      </c>
      <c r="D366" s="107">
        <v>18</v>
      </c>
      <c r="E366" s="174"/>
      <c r="F366" s="108">
        <f>D366*E366</f>
        <v>0</v>
      </c>
    </row>
    <row r="367" spans="1:6" ht="13.5" thickBot="1">
      <c r="A367" s="318" t="s">
        <v>85</v>
      </c>
      <c r="B367" s="319"/>
      <c r="C367" s="319"/>
      <c r="D367" s="319"/>
      <c r="E367" s="319"/>
      <c r="F367" s="268">
        <f>SUM(F345:F361)</f>
        <v>0</v>
      </c>
    </row>
    <row r="368" ht="6.75" customHeight="1" thickBot="1"/>
    <row r="369" spans="1:6" ht="13.5" thickBot="1">
      <c r="A369" s="321" t="s">
        <v>399</v>
      </c>
      <c r="B369" s="314"/>
      <c r="C369" s="314"/>
      <c r="D369" s="314"/>
      <c r="E369" s="314" t="s">
        <v>86</v>
      </c>
      <c r="F369" s="315"/>
    </row>
    <row r="370" spans="1:6" ht="13.5" thickBot="1">
      <c r="A370" s="89" t="s">
        <v>70</v>
      </c>
      <c r="B370" s="261" t="s">
        <v>71</v>
      </c>
      <c r="C370" s="90" t="s">
        <v>72</v>
      </c>
      <c r="D370" s="91" t="s">
        <v>73</v>
      </c>
      <c r="E370" s="90" t="s">
        <v>155</v>
      </c>
      <c r="F370" s="92" t="s">
        <v>156</v>
      </c>
    </row>
    <row r="371" spans="1:6" ht="25.5">
      <c r="A371" s="93">
        <v>1</v>
      </c>
      <c r="B371" s="204" t="s">
        <v>370</v>
      </c>
      <c r="C371" s="94" t="s">
        <v>77</v>
      </c>
      <c r="D371" s="95">
        <v>1</v>
      </c>
      <c r="E371" s="172"/>
      <c r="F371" s="96">
        <f>D371*E371</f>
        <v>0</v>
      </c>
    </row>
    <row r="372" spans="1:6" ht="12.75">
      <c r="A372" s="97">
        <v>2</v>
      </c>
      <c r="B372" s="198" t="s">
        <v>92</v>
      </c>
      <c r="C372" s="98" t="s">
        <v>93</v>
      </c>
      <c r="D372" s="99">
        <v>1</v>
      </c>
      <c r="E372" s="173"/>
      <c r="F372" s="100">
        <f aca="true" t="shared" si="20" ref="F372:F390">D372*E372</f>
        <v>0</v>
      </c>
    </row>
    <row r="373" spans="1:6" ht="12.75">
      <c r="A373" s="97">
        <v>3</v>
      </c>
      <c r="B373" s="198" t="s">
        <v>176</v>
      </c>
      <c r="C373" s="98" t="s">
        <v>77</v>
      </c>
      <c r="D373" s="99">
        <v>4</v>
      </c>
      <c r="E373" s="173"/>
      <c r="F373" s="100">
        <f t="shared" si="20"/>
        <v>0</v>
      </c>
    </row>
    <row r="374" spans="1:6" ht="12.75">
      <c r="A374" s="97">
        <v>4</v>
      </c>
      <c r="B374" s="198" t="s">
        <v>94</v>
      </c>
      <c r="C374" s="98" t="s">
        <v>77</v>
      </c>
      <c r="D374" s="99">
        <v>7</v>
      </c>
      <c r="E374" s="173"/>
      <c r="F374" s="100">
        <f t="shared" si="20"/>
        <v>0</v>
      </c>
    </row>
    <row r="375" spans="1:6" ht="12.75">
      <c r="A375" s="97">
        <v>5</v>
      </c>
      <c r="B375" s="198" t="s">
        <v>95</v>
      </c>
      <c r="C375" s="98" t="s">
        <v>77</v>
      </c>
      <c r="D375" s="99">
        <v>60</v>
      </c>
      <c r="E375" s="173"/>
      <c r="F375" s="100">
        <f t="shared" si="20"/>
        <v>0</v>
      </c>
    </row>
    <row r="376" spans="1:6" ht="17.25" customHeight="1">
      <c r="A376" s="97">
        <v>6</v>
      </c>
      <c r="B376" s="198" t="s">
        <v>95</v>
      </c>
      <c r="C376" s="98" t="s">
        <v>77</v>
      </c>
      <c r="D376" s="99">
        <v>26</v>
      </c>
      <c r="E376" s="173"/>
      <c r="F376" s="100">
        <f t="shared" si="20"/>
        <v>0</v>
      </c>
    </row>
    <row r="377" spans="1:6" ht="15" customHeight="1">
      <c r="A377" s="97">
        <v>7</v>
      </c>
      <c r="B377" s="198" t="s">
        <v>96</v>
      </c>
      <c r="C377" s="98" t="s">
        <v>77</v>
      </c>
      <c r="D377" s="99">
        <v>60</v>
      </c>
      <c r="E377" s="173"/>
      <c r="F377" s="100">
        <f t="shared" si="20"/>
        <v>0</v>
      </c>
    </row>
    <row r="378" spans="1:6" ht="12.75">
      <c r="A378" s="97">
        <v>8</v>
      </c>
      <c r="B378" s="198" t="s">
        <v>97</v>
      </c>
      <c r="C378" s="98" t="s">
        <v>98</v>
      </c>
      <c r="D378" s="99">
        <v>86</v>
      </c>
      <c r="E378" s="173"/>
      <c r="F378" s="100">
        <f t="shared" si="20"/>
        <v>0</v>
      </c>
    </row>
    <row r="379" spans="1:6" ht="12.75">
      <c r="A379" s="97">
        <v>9</v>
      </c>
      <c r="B379" s="198" t="s">
        <v>99</v>
      </c>
      <c r="C379" s="98" t="s">
        <v>98</v>
      </c>
      <c r="D379" s="99">
        <f>+D378*4</f>
        <v>344</v>
      </c>
      <c r="E379" s="173"/>
      <c r="F379" s="100">
        <f t="shared" si="20"/>
        <v>0</v>
      </c>
    </row>
    <row r="380" spans="1:6" ht="12.75">
      <c r="A380" s="97">
        <v>10</v>
      </c>
      <c r="B380" s="198" t="s">
        <v>100</v>
      </c>
      <c r="C380" s="98" t="s">
        <v>98</v>
      </c>
      <c r="D380" s="99">
        <v>1</v>
      </c>
      <c r="E380" s="173"/>
      <c r="F380" s="100">
        <f t="shared" si="20"/>
        <v>0</v>
      </c>
    </row>
    <row r="381" spans="1:6" ht="12.75">
      <c r="A381" s="97">
        <v>11</v>
      </c>
      <c r="B381" s="198" t="s">
        <v>101</v>
      </c>
      <c r="C381" s="98" t="s">
        <v>98</v>
      </c>
      <c r="D381" s="99">
        <v>1</v>
      </c>
      <c r="E381" s="173"/>
      <c r="F381" s="100">
        <f t="shared" si="20"/>
        <v>0</v>
      </c>
    </row>
    <row r="382" spans="1:6" ht="24.75" customHeight="1">
      <c r="A382" s="97">
        <v>12</v>
      </c>
      <c r="B382" s="198" t="s">
        <v>374</v>
      </c>
      <c r="C382" s="98" t="s">
        <v>234</v>
      </c>
      <c r="D382" s="99">
        <v>1</v>
      </c>
      <c r="E382" s="173"/>
      <c r="F382" s="100">
        <f t="shared" si="20"/>
        <v>0</v>
      </c>
    </row>
    <row r="383" spans="1:6" ht="12.75">
      <c r="A383" s="97">
        <v>13</v>
      </c>
      <c r="B383" s="198" t="s">
        <v>435</v>
      </c>
      <c r="C383" s="98" t="s">
        <v>234</v>
      </c>
      <c r="D383" s="99">
        <v>2</v>
      </c>
      <c r="E383" s="173"/>
      <c r="F383" s="100">
        <f t="shared" si="20"/>
        <v>0</v>
      </c>
    </row>
    <row r="384" spans="1:6" ht="12.75">
      <c r="A384" s="97">
        <v>14</v>
      </c>
      <c r="B384" s="198" t="s">
        <v>375</v>
      </c>
      <c r="C384" s="98" t="s">
        <v>234</v>
      </c>
      <c r="D384" s="99">
        <v>2</v>
      </c>
      <c r="E384" s="173"/>
      <c r="F384" s="100">
        <f t="shared" si="20"/>
        <v>0</v>
      </c>
    </row>
    <row r="385" spans="1:6" ht="12.75">
      <c r="A385" s="97">
        <v>15</v>
      </c>
      <c r="B385" s="198" t="s">
        <v>80</v>
      </c>
      <c r="C385" s="98" t="s">
        <v>81</v>
      </c>
      <c r="D385" s="99">
        <v>1</v>
      </c>
      <c r="E385" s="173"/>
      <c r="F385" s="100">
        <f t="shared" si="20"/>
        <v>0</v>
      </c>
    </row>
    <row r="386" spans="1:6" ht="12.75">
      <c r="A386" s="97">
        <v>16</v>
      </c>
      <c r="B386" s="198" t="s">
        <v>82</v>
      </c>
      <c r="C386" s="98" t="s">
        <v>81</v>
      </c>
      <c r="D386" s="99">
        <v>34</v>
      </c>
      <c r="E386" s="173"/>
      <c r="F386" s="100">
        <f t="shared" si="20"/>
        <v>0</v>
      </c>
    </row>
    <row r="387" spans="1:6" ht="29.25" customHeight="1">
      <c r="A387" s="97">
        <v>17</v>
      </c>
      <c r="B387" s="198" t="s">
        <v>242</v>
      </c>
      <c r="C387" s="98" t="s">
        <v>234</v>
      </c>
      <c r="D387" s="99">
        <v>1</v>
      </c>
      <c r="E387" s="173"/>
      <c r="F387" s="100">
        <f t="shared" si="20"/>
        <v>0</v>
      </c>
    </row>
    <row r="388" spans="1:6" ht="12.75">
      <c r="A388" s="97">
        <v>18</v>
      </c>
      <c r="B388" s="198" t="s">
        <v>248</v>
      </c>
      <c r="C388" s="98" t="s">
        <v>234</v>
      </c>
      <c r="D388" s="99">
        <v>2</v>
      </c>
      <c r="E388" s="173"/>
      <c r="F388" s="100">
        <f t="shared" si="20"/>
        <v>0</v>
      </c>
    </row>
    <row r="389" spans="1:6" ht="12.75">
      <c r="A389" s="97">
        <v>19</v>
      </c>
      <c r="B389" s="198" t="s">
        <v>1</v>
      </c>
      <c r="C389" s="98" t="s">
        <v>240</v>
      </c>
      <c r="D389" s="99">
        <v>1</v>
      </c>
      <c r="E389" s="173"/>
      <c r="F389" s="100">
        <f t="shared" si="20"/>
        <v>0</v>
      </c>
    </row>
    <row r="390" spans="1:6" ht="12.75">
      <c r="A390" s="97">
        <v>20</v>
      </c>
      <c r="B390" s="198" t="s">
        <v>244</v>
      </c>
      <c r="C390" s="98" t="s">
        <v>240</v>
      </c>
      <c r="D390" s="99">
        <v>1</v>
      </c>
      <c r="E390" s="173"/>
      <c r="F390" s="100">
        <f t="shared" si="20"/>
        <v>0</v>
      </c>
    </row>
    <row r="391" spans="1:6" ht="12.75">
      <c r="A391" s="97">
        <v>21</v>
      </c>
      <c r="B391" s="198" t="s">
        <v>102</v>
      </c>
      <c r="C391" s="98" t="s">
        <v>103</v>
      </c>
      <c r="D391" s="99">
        <v>68</v>
      </c>
      <c r="E391" s="173"/>
      <c r="F391" s="100">
        <f>D391*E391</f>
        <v>0</v>
      </c>
    </row>
    <row r="392" spans="1:6" ht="13.5" thickBot="1">
      <c r="A392" s="105">
        <v>22</v>
      </c>
      <c r="B392" s="201" t="s">
        <v>104</v>
      </c>
      <c r="C392" s="106" t="s">
        <v>84</v>
      </c>
      <c r="D392" s="107">
        <v>18</v>
      </c>
      <c r="E392" s="174"/>
      <c r="F392" s="108">
        <f>D392*E392</f>
        <v>0</v>
      </c>
    </row>
    <row r="393" spans="1:6" ht="21.75" customHeight="1" thickBot="1">
      <c r="A393" s="318" t="s">
        <v>85</v>
      </c>
      <c r="B393" s="319"/>
      <c r="C393" s="319"/>
      <c r="D393" s="319"/>
      <c r="E393" s="319"/>
      <c r="F393" s="268">
        <f>SUM(F371:F387)</f>
        <v>0</v>
      </c>
    </row>
    <row r="394" ht="13.5" thickBot="1"/>
    <row r="395" spans="1:6" ht="22.5" customHeight="1" thickBot="1">
      <c r="A395" s="297" t="s">
        <v>351</v>
      </c>
      <c r="B395" s="298"/>
      <c r="C395" s="298"/>
      <c r="D395" s="298"/>
      <c r="E395" s="298"/>
      <c r="F395" s="299"/>
    </row>
    <row r="396" spans="1:6" ht="6" customHeight="1" thickBot="1">
      <c r="A396" s="103"/>
      <c r="B396" s="103"/>
      <c r="C396" s="103"/>
      <c r="D396" s="104"/>
      <c r="E396" s="103"/>
      <c r="F396" s="103"/>
    </row>
    <row r="397" spans="1:6" ht="13.5" thickBot="1">
      <c r="A397" s="289" t="s">
        <v>17</v>
      </c>
      <c r="B397" s="290"/>
      <c r="C397" s="290"/>
      <c r="D397" s="294"/>
      <c r="E397" s="303" t="s">
        <v>86</v>
      </c>
      <c r="F397" s="304"/>
    </row>
    <row r="398" spans="1:6" ht="13.5" customHeight="1" thickBot="1">
      <c r="A398" s="89" t="s">
        <v>70</v>
      </c>
      <c r="B398" s="261" t="s">
        <v>71</v>
      </c>
      <c r="C398" s="90" t="s">
        <v>72</v>
      </c>
      <c r="D398" s="91" t="s">
        <v>73</v>
      </c>
      <c r="E398" s="90" t="s">
        <v>155</v>
      </c>
      <c r="F398" s="92" t="s">
        <v>156</v>
      </c>
    </row>
    <row r="399" spans="1:6" ht="12.75" customHeight="1">
      <c r="A399" s="134">
        <v>1</v>
      </c>
      <c r="B399" s="218" t="s">
        <v>160</v>
      </c>
      <c r="C399" s="94" t="s">
        <v>77</v>
      </c>
      <c r="D399" s="95">
        <v>1</v>
      </c>
      <c r="E399" s="172"/>
      <c r="F399" s="96">
        <f aca="true" t="shared" si="21" ref="F399:F404">D399*E399</f>
        <v>0</v>
      </c>
    </row>
    <row r="400" spans="1:6" ht="12.75" customHeight="1">
      <c r="A400" s="97">
        <v>2</v>
      </c>
      <c r="B400" s="133" t="s">
        <v>336</v>
      </c>
      <c r="C400" s="98" t="s">
        <v>77</v>
      </c>
      <c r="D400" s="99">
        <v>1</v>
      </c>
      <c r="E400" s="173"/>
      <c r="F400" s="100">
        <f t="shared" si="21"/>
        <v>0</v>
      </c>
    </row>
    <row r="401" spans="1:6" ht="12.75" customHeight="1">
      <c r="A401" s="97">
        <v>3</v>
      </c>
      <c r="B401" s="133" t="s">
        <v>339</v>
      </c>
      <c r="C401" s="98" t="s">
        <v>77</v>
      </c>
      <c r="D401" s="99">
        <v>1</v>
      </c>
      <c r="E401" s="173"/>
      <c r="F401" s="100">
        <f t="shared" si="21"/>
        <v>0</v>
      </c>
    </row>
    <row r="402" spans="1:6" ht="12.75" customHeight="1">
      <c r="A402" s="97">
        <v>4</v>
      </c>
      <c r="B402" s="133" t="s">
        <v>80</v>
      </c>
      <c r="C402" s="98" t="s">
        <v>81</v>
      </c>
      <c r="D402" s="99">
        <v>1</v>
      </c>
      <c r="E402" s="173"/>
      <c r="F402" s="100">
        <f t="shared" si="21"/>
        <v>0</v>
      </c>
    </row>
    <row r="403" spans="1:6" ht="12.75" customHeight="1">
      <c r="A403" s="97">
        <v>5</v>
      </c>
      <c r="B403" s="133" t="s">
        <v>82</v>
      </c>
      <c r="C403" s="98" t="s">
        <v>81</v>
      </c>
      <c r="D403" s="99">
        <v>1</v>
      </c>
      <c r="E403" s="173"/>
      <c r="F403" s="100">
        <f t="shared" si="21"/>
        <v>0</v>
      </c>
    </row>
    <row r="404" spans="1:6" ht="13.5" customHeight="1" thickBot="1">
      <c r="A404" s="105">
        <v>6</v>
      </c>
      <c r="B404" s="262" t="s">
        <v>83</v>
      </c>
      <c r="C404" s="106" t="s">
        <v>84</v>
      </c>
      <c r="D404" s="107">
        <v>0.35</v>
      </c>
      <c r="E404" s="174"/>
      <c r="F404" s="108">
        <f t="shared" si="21"/>
        <v>0</v>
      </c>
    </row>
    <row r="405" spans="1:6" ht="13.5" thickBot="1">
      <c r="A405" s="300" t="s">
        <v>85</v>
      </c>
      <c r="B405" s="301"/>
      <c r="C405" s="301"/>
      <c r="D405" s="301"/>
      <c r="E405" s="302"/>
      <c r="F405" s="110">
        <f>SUM(F399:F404)</f>
        <v>0</v>
      </c>
    </row>
    <row r="406" spans="1:6" ht="6.75" customHeight="1" thickBot="1">
      <c r="A406" s="103"/>
      <c r="B406" s="103"/>
      <c r="C406" s="103"/>
      <c r="D406" s="104"/>
      <c r="E406" s="103"/>
      <c r="F406" s="135"/>
    </row>
    <row r="407" spans="1:6" ht="16.5" customHeight="1" thickBot="1">
      <c r="A407" s="289" t="s">
        <v>18</v>
      </c>
      <c r="B407" s="290"/>
      <c r="C407" s="290"/>
      <c r="D407" s="294"/>
      <c r="E407" s="303" t="s">
        <v>86</v>
      </c>
      <c r="F407" s="304"/>
    </row>
    <row r="408" spans="1:6" ht="13.5" customHeight="1" thickBot="1">
      <c r="A408" s="89" t="s">
        <v>70</v>
      </c>
      <c r="B408" s="203" t="s">
        <v>71</v>
      </c>
      <c r="C408" s="90" t="s">
        <v>72</v>
      </c>
      <c r="D408" s="91" t="s">
        <v>73</v>
      </c>
      <c r="E408" s="90" t="s">
        <v>155</v>
      </c>
      <c r="F408" s="92" t="s">
        <v>156</v>
      </c>
    </row>
    <row r="409" spans="1:6" ht="12.75" customHeight="1">
      <c r="A409" s="134">
        <v>1</v>
      </c>
      <c r="B409" s="204" t="s">
        <v>161</v>
      </c>
      <c r="C409" s="94" t="s">
        <v>77</v>
      </c>
      <c r="D409" s="95">
        <v>1</v>
      </c>
      <c r="E409" s="172"/>
      <c r="F409" s="96">
        <f aca="true" t="shared" si="22" ref="F409:F414">D409*E409</f>
        <v>0</v>
      </c>
    </row>
    <row r="410" spans="1:6" ht="12.75" customHeight="1">
      <c r="A410" s="97">
        <v>2</v>
      </c>
      <c r="B410" s="198" t="s">
        <v>336</v>
      </c>
      <c r="C410" s="98" t="s">
        <v>77</v>
      </c>
      <c r="D410" s="99">
        <v>1</v>
      </c>
      <c r="E410" s="173"/>
      <c r="F410" s="100">
        <f t="shared" si="22"/>
        <v>0</v>
      </c>
    </row>
    <row r="411" spans="1:6" ht="12.75" customHeight="1">
      <c r="A411" s="97">
        <v>3</v>
      </c>
      <c r="B411" s="198" t="s">
        <v>338</v>
      </c>
      <c r="C411" s="98" t="s">
        <v>77</v>
      </c>
      <c r="D411" s="99">
        <v>1</v>
      </c>
      <c r="E411" s="173"/>
      <c r="F411" s="100">
        <f t="shared" si="22"/>
        <v>0</v>
      </c>
    </row>
    <row r="412" spans="1:6" ht="12.75" customHeight="1">
      <c r="A412" s="97">
        <v>4</v>
      </c>
      <c r="B412" s="198" t="s">
        <v>80</v>
      </c>
      <c r="C412" s="98" t="s">
        <v>81</v>
      </c>
      <c r="D412" s="99">
        <v>1</v>
      </c>
      <c r="E412" s="173"/>
      <c r="F412" s="100">
        <f t="shared" si="22"/>
        <v>0</v>
      </c>
    </row>
    <row r="413" spans="1:6" ht="12.75" customHeight="1">
      <c r="A413" s="97">
        <v>5</v>
      </c>
      <c r="B413" s="198" t="s">
        <v>82</v>
      </c>
      <c r="C413" s="98" t="s">
        <v>81</v>
      </c>
      <c r="D413" s="99">
        <v>1</v>
      </c>
      <c r="E413" s="173"/>
      <c r="F413" s="100">
        <f t="shared" si="22"/>
        <v>0</v>
      </c>
    </row>
    <row r="414" spans="1:6" ht="13.5" customHeight="1" thickBot="1">
      <c r="A414" s="105">
        <v>6</v>
      </c>
      <c r="B414" s="201" t="s">
        <v>83</v>
      </c>
      <c r="C414" s="106" t="s">
        <v>84</v>
      </c>
      <c r="D414" s="107">
        <v>0.35</v>
      </c>
      <c r="E414" s="174"/>
      <c r="F414" s="108">
        <f t="shared" si="22"/>
        <v>0</v>
      </c>
    </row>
    <row r="415" spans="1:6" ht="13.5" thickBot="1">
      <c r="A415" s="318" t="s">
        <v>85</v>
      </c>
      <c r="B415" s="319"/>
      <c r="C415" s="319"/>
      <c r="D415" s="319"/>
      <c r="E415" s="320"/>
      <c r="F415" s="110">
        <f>SUM(F409:F414)</f>
        <v>0</v>
      </c>
    </row>
    <row r="416" ht="7.5" customHeight="1" thickBot="1"/>
    <row r="417" spans="1:6" ht="13.5" thickBot="1">
      <c r="A417" s="289" t="s">
        <v>19</v>
      </c>
      <c r="B417" s="290"/>
      <c r="C417" s="290"/>
      <c r="D417" s="294"/>
      <c r="E417" s="303" t="s">
        <v>86</v>
      </c>
      <c r="F417" s="304"/>
    </row>
    <row r="418" spans="1:6" ht="13.5" customHeight="1" thickBot="1">
      <c r="A418" s="89" t="s">
        <v>70</v>
      </c>
      <c r="B418" s="261" t="s">
        <v>71</v>
      </c>
      <c r="C418" s="90" t="s">
        <v>72</v>
      </c>
      <c r="D418" s="91" t="s">
        <v>73</v>
      </c>
      <c r="E418" s="90" t="s">
        <v>155</v>
      </c>
      <c r="F418" s="92" t="s">
        <v>156</v>
      </c>
    </row>
    <row r="419" spans="1:6" ht="12.75" customHeight="1">
      <c r="A419" s="134">
        <v>1</v>
      </c>
      <c r="B419" s="218" t="s">
        <v>162</v>
      </c>
      <c r="C419" s="94" t="s">
        <v>77</v>
      </c>
      <c r="D419" s="95">
        <v>1</v>
      </c>
      <c r="E419" s="172"/>
      <c r="F419" s="96">
        <f aca="true" t="shared" si="23" ref="F419:F424">D419*E419</f>
        <v>0</v>
      </c>
    </row>
    <row r="420" spans="1:6" ht="12.75" customHeight="1">
      <c r="A420" s="97">
        <v>2</v>
      </c>
      <c r="B420" s="133" t="s">
        <v>336</v>
      </c>
      <c r="C420" s="98" t="s">
        <v>77</v>
      </c>
      <c r="D420" s="99">
        <v>1</v>
      </c>
      <c r="E420" s="173"/>
      <c r="F420" s="100">
        <f t="shared" si="23"/>
        <v>0</v>
      </c>
    </row>
    <row r="421" spans="1:6" ht="12.75" customHeight="1">
      <c r="A421" s="119">
        <v>3</v>
      </c>
      <c r="B421" s="133" t="s">
        <v>340</v>
      </c>
      <c r="C421" s="98" t="s">
        <v>77</v>
      </c>
      <c r="D421" s="99">
        <v>1</v>
      </c>
      <c r="E421" s="173"/>
      <c r="F421" s="100">
        <f t="shared" si="23"/>
        <v>0</v>
      </c>
    </row>
    <row r="422" spans="1:6" ht="13.5" customHeight="1">
      <c r="A422" s="97">
        <v>4</v>
      </c>
      <c r="B422" s="133" t="s">
        <v>80</v>
      </c>
      <c r="C422" s="98" t="s">
        <v>81</v>
      </c>
      <c r="D422" s="99">
        <v>1</v>
      </c>
      <c r="E422" s="173"/>
      <c r="F422" s="100">
        <f t="shared" si="23"/>
        <v>0</v>
      </c>
    </row>
    <row r="423" spans="1:6" ht="12.75" customHeight="1">
      <c r="A423" s="119">
        <v>5</v>
      </c>
      <c r="B423" s="133" t="s">
        <v>82</v>
      </c>
      <c r="C423" s="98" t="s">
        <v>81</v>
      </c>
      <c r="D423" s="99">
        <v>1</v>
      </c>
      <c r="E423" s="173"/>
      <c r="F423" s="100">
        <f t="shared" si="23"/>
        <v>0</v>
      </c>
    </row>
    <row r="424" spans="1:6" ht="13.5" customHeight="1" thickBot="1">
      <c r="A424" s="105">
        <v>6</v>
      </c>
      <c r="B424" s="262" t="s">
        <v>83</v>
      </c>
      <c r="C424" s="106" t="s">
        <v>84</v>
      </c>
      <c r="D424" s="107">
        <v>0.35</v>
      </c>
      <c r="E424" s="174"/>
      <c r="F424" s="108">
        <f t="shared" si="23"/>
        <v>0</v>
      </c>
    </row>
    <row r="425" spans="1:6" ht="13.5" thickBot="1">
      <c r="A425" s="318" t="s">
        <v>85</v>
      </c>
      <c r="B425" s="319"/>
      <c r="C425" s="319"/>
      <c r="D425" s="319"/>
      <c r="E425" s="320"/>
      <c r="F425" s="110">
        <f>SUM(F419:F424)</f>
        <v>0</v>
      </c>
    </row>
    <row r="426" ht="6" customHeight="1" thickBot="1"/>
    <row r="427" spans="1:6" ht="13.5" thickBot="1">
      <c r="A427" s="289" t="s">
        <v>55</v>
      </c>
      <c r="B427" s="290"/>
      <c r="C427" s="290"/>
      <c r="D427" s="294"/>
      <c r="E427" s="303" t="s">
        <v>86</v>
      </c>
      <c r="F427" s="304"/>
    </row>
    <row r="428" spans="1:6" ht="12.75" customHeight="1" thickBot="1">
      <c r="A428" s="89" t="s">
        <v>70</v>
      </c>
      <c r="B428" s="261" t="s">
        <v>71</v>
      </c>
      <c r="C428" s="90" t="s">
        <v>72</v>
      </c>
      <c r="D428" s="91" t="s">
        <v>73</v>
      </c>
      <c r="E428" s="90" t="s">
        <v>155</v>
      </c>
      <c r="F428" s="92" t="s">
        <v>156</v>
      </c>
    </row>
    <row r="429" spans="1:6" ht="26.25" customHeight="1">
      <c r="A429" s="134">
        <v>1</v>
      </c>
      <c r="B429" s="204" t="s">
        <v>50</v>
      </c>
      <c r="C429" s="94" t="s">
        <v>77</v>
      </c>
      <c r="D429" s="95">
        <v>1</v>
      </c>
      <c r="E429" s="172"/>
      <c r="F429" s="96">
        <f aca="true" t="shared" si="24" ref="F429:F437">D429*E429</f>
        <v>0</v>
      </c>
    </row>
    <row r="430" spans="1:6" ht="12.75" customHeight="1">
      <c r="A430" s="97">
        <v>2</v>
      </c>
      <c r="B430" s="198" t="s">
        <v>336</v>
      </c>
      <c r="C430" s="98" t="s">
        <v>77</v>
      </c>
      <c r="D430" s="99">
        <v>1</v>
      </c>
      <c r="E430" s="173"/>
      <c r="F430" s="100">
        <f t="shared" si="24"/>
        <v>0</v>
      </c>
    </row>
    <row r="431" spans="1:6" ht="12.75" customHeight="1">
      <c r="A431" s="119">
        <v>3</v>
      </c>
      <c r="B431" s="198" t="s">
        <v>163</v>
      </c>
      <c r="C431" s="98" t="s">
        <v>75</v>
      </c>
      <c r="D431" s="99">
        <f>0.9</f>
        <v>0.9</v>
      </c>
      <c r="E431" s="173"/>
      <c r="F431" s="100">
        <f t="shared" si="24"/>
        <v>0</v>
      </c>
    </row>
    <row r="432" spans="1:6" ht="12.75" customHeight="1">
      <c r="A432" s="97">
        <v>4</v>
      </c>
      <c r="B432" s="198" t="s">
        <v>164</v>
      </c>
      <c r="C432" s="98" t="s">
        <v>77</v>
      </c>
      <c r="D432" s="99">
        <v>1</v>
      </c>
      <c r="E432" s="173"/>
      <c r="F432" s="100">
        <f t="shared" si="24"/>
        <v>0</v>
      </c>
    </row>
    <row r="433" spans="1:6" ht="12.75">
      <c r="A433" s="119">
        <v>5</v>
      </c>
      <c r="B433" s="198" t="s">
        <v>165</v>
      </c>
      <c r="C433" s="98" t="s">
        <v>77</v>
      </c>
      <c r="D433" s="99">
        <v>1</v>
      </c>
      <c r="E433" s="173"/>
      <c r="F433" s="100">
        <f t="shared" si="24"/>
        <v>0</v>
      </c>
    </row>
    <row r="434" spans="1:6" ht="12.75" customHeight="1">
      <c r="A434" s="97">
        <v>6</v>
      </c>
      <c r="B434" s="198" t="s">
        <v>166</v>
      </c>
      <c r="C434" s="98" t="s">
        <v>77</v>
      </c>
      <c r="D434" s="99">
        <v>6</v>
      </c>
      <c r="E434" s="173"/>
      <c r="F434" s="100">
        <f t="shared" si="24"/>
        <v>0</v>
      </c>
    </row>
    <row r="435" spans="1:6" ht="12.75" customHeight="1">
      <c r="A435" s="97">
        <v>8</v>
      </c>
      <c r="B435" s="198" t="s">
        <v>80</v>
      </c>
      <c r="C435" s="98" t="s">
        <v>81</v>
      </c>
      <c r="D435" s="99">
        <v>1</v>
      </c>
      <c r="E435" s="173"/>
      <c r="F435" s="100">
        <f t="shared" si="24"/>
        <v>0</v>
      </c>
    </row>
    <row r="436" spans="1:6" ht="12.75" customHeight="1">
      <c r="A436" s="119">
        <v>9</v>
      </c>
      <c r="B436" s="198" t="s">
        <v>82</v>
      </c>
      <c r="C436" s="98" t="s">
        <v>81</v>
      </c>
      <c r="D436" s="99">
        <v>1</v>
      </c>
      <c r="E436" s="173"/>
      <c r="F436" s="100">
        <f t="shared" si="24"/>
        <v>0</v>
      </c>
    </row>
    <row r="437" spans="1:6" ht="12.75" customHeight="1" thickBot="1">
      <c r="A437" s="105">
        <v>10</v>
      </c>
      <c r="B437" s="201" t="s">
        <v>83</v>
      </c>
      <c r="C437" s="106" t="s">
        <v>84</v>
      </c>
      <c r="D437" s="107">
        <v>0.9</v>
      </c>
      <c r="E437" s="174"/>
      <c r="F437" s="108">
        <f t="shared" si="24"/>
        <v>0</v>
      </c>
    </row>
    <row r="438" spans="1:6" ht="13.5" thickBot="1">
      <c r="A438" s="318" t="s">
        <v>85</v>
      </c>
      <c r="B438" s="319"/>
      <c r="C438" s="319"/>
      <c r="D438" s="319"/>
      <c r="E438" s="320"/>
      <c r="F438" s="110">
        <f>SUM(F429:F437)</f>
        <v>0</v>
      </c>
    </row>
    <row r="439" ht="6.75" customHeight="1" thickBot="1"/>
    <row r="440" spans="1:6" ht="15" customHeight="1" thickBot="1">
      <c r="A440" s="289" t="s">
        <v>341</v>
      </c>
      <c r="B440" s="290"/>
      <c r="C440" s="290"/>
      <c r="D440" s="291"/>
      <c r="E440" s="292" t="s">
        <v>86</v>
      </c>
      <c r="F440" s="293"/>
    </row>
    <row r="441" spans="1:6" ht="13.5" customHeight="1" thickBot="1">
      <c r="A441" s="89" t="s">
        <v>70</v>
      </c>
      <c r="B441" s="261" t="s">
        <v>71</v>
      </c>
      <c r="C441" s="90" t="s">
        <v>72</v>
      </c>
      <c r="D441" s="91" t="s">
        <v>73</v>
      </c>
      <c r="E441" s="90" t="s">
        <v>155</v>
      </c>
      <c r="F441" s="92" t="s">
        <v>156</v>
      </c>
    </row>
    <row r="442" spans="1:6" ht="12.75">
      <c r="A442" s="134">
        <v>1</v>
      </c>
      <c r="B442" s="218" t="s">
        <v>342</v>
      </c>
      <c r="C442" s="94" t="s">
        <v>77</v>
      </c>
      <c r="D442" s="95">
        <v>1</v>
      </c>
      <c r="E442" s="172"/>
      <c r="F442" s="96">
        <f aca="true" t="shared" si="25" ref="F442:F450">D442*E442</f>
        <v>0</v>
      </c>
    </row>
    <row r="443" spans="1:6" ht="12.75" customHeight="1">
      <c r="A443" s="97">
        <v>2</v>
      </c>
      <c r="B443" s="133" t="s">
        <v>336</v>
      </c>
      <c r="C443" s="98" t="s">
        <v>77</v>
      </c>
      <c r="D443" s="99">
        <v>1</v>
      </c>
      <c r="E443" s="173"/>
      <c r="F443" s="100">
        <f t="shared" si="25"/>
        <v>0</v>
      </c>
    </row>
    <row r="444" spans="1:6" ht="12.75" customHeight="1">
      <c r="A444" s="119">
        <v>3</v>
      </c>
      <c r="B444" s="133" t="s">
        <v>163</v>
      </c>
      <c r="C444" s="98" t="s">
        <v>75</v>
      </c>
      <c r="D444" s="99">
        <f>0.9</f>
        <v>0.9</v>
      </c>
      <c r="E444" s="173"/>
      <c r="F444" s="100">
        <f t="shared" si="25"/>
        <v>0</v>
      </c>
    </row>
    <row r="445" spans="1:6" ht="12.75" customHeight="1">
      <c r="A445" s="97">
        <v>4</v>
      </c>
      <c r="B445" s="133" t="s">
        <v>164</v>
      </c>
      <c r="C445" s="98" t="s">
        <v>77</v>
      </c>
      <c r="D445" s="99">
        <v>1</v>
      </c>
      <c r="E445" s="173"/>
      <c r="F445" s="100">
        <f t="shared" si="25"/>
        <v>0</v>
      </c>
    </row>
    <row r="446" spans="1:6" ht="12.75" customHeight="1">
      <c r="A446" s="119">
        <v>5</v>
      </c>
      <c r="B446" s="133" t="s">
        <v>165</v>
      </c>
      <c r="C446" s="98" t="s">
        <v>77</v>
      </c>
      <c r="D446" s="99">
        <v>1</v>
      </c>
      <c r="E446" s="173"/>
      <c r="F446" s="100">
        <f t="shared" si="25"/>
        <v>0</v>
      </c>
    </row>
    <row r="447" spans="1:6" ht="13.5" customHeight="1">
      <c r="A447" s="97">
        <v>6</v>
      </c>
      <c r="B447" s="133" t="s">
        <v>166</v>
      </c>
      <c r="C447" s="98" t="s">
        <v>77</v>
      </c>
      <c r="D447" s="99">
        <v>2</v>
      </c>
      <c r="E447" s="173"/>
      <c r="F447" s="100">
        <f t="shared" si="25"/>
        <v>0</v>
      </c>
    </row>
    <row r="448" spans="1:6" ht="12.75" customHeight="1">
      <c r="A448" s="119">
        <v>7</v>
      </c>
      <c r="B448" s="133" t="s">
        <v>80</v>
      </c>
      <c r="C448" s="98" t="s">
        <v>81</v>
      </c>
      <c r="D448" s="99">
        <v>1</v>
      </c>
      <c r="E448" s="173"/>
      <c r="F448" s="100">
        <f t="shared" si="25"/>
        <v>0</v>
      </c>
    </row>
    <row r="449" spans="1:6" ht="13.5" customHeight="1">
      <c r="A449" s="97">
        <v>8</v>
      </c>
      <c r="B449" s="133" t="s">
        <v>82</v>
      </c>
      <c r="C449" s="98" t="s">
        <v>81</v>
      </c>
      <c r="D449" s="99">
        <v>1</v>
      </c>
      <c r="E449" s="173"/>
      <c r="F449" s="100">
        <f t="shared" si="25"/>
        <v>0</v>
      </c>
    </row>
    <row r="450" spans="1:6" ht="13.5" customHeight="1" thickBot="1">
      <c r="A450" s="214">
        <v>9</v>
      </c>
      <c r="B450" s="262" t="s">
        <v>83</v>
      </c>
      <c r="C450" s="106" t="s">
        <v>84</v>
      </c>
      <c r="D450" s="107">
        <v>0.9</v>
      </c>
      <c r="E450" s="174"/>
      <c r="F450" s="108">
        <f t="shared" si="25"/>
        <v>0</v>
      </c>
    </row>
    <row r="451" spans="1:6" ht="13.5" customHeight="1" thickBot="1">
      <c r="A451" s="300" t="s">
        <v>85</v>
      </c>
      <c r="B451" s="301"/>
      <c r="C451" s="301"/>
      <c r="D451" s="301"/>
      <c r="E451" s="302"/>
      <c r="F451" s="110">
        <f>SUM(F442:F450)</f>
        <v>0</v>
      </c>
    </row>
    <row r="452" spans="1:6" ht="7.5" customHeight="1" thickBot="1">
      <c r="A452" s="103"/>
      <c r="B452" s="103"/>
      <c r="C452" s="103"/>
      <c r="D452" s="104"/>
      <c r="E452" s="103"/>
      <c r="F452" s="136"/>
    </row>
    <row r="453" spans="1:6" ht="17.25" customHeight="1" thickBot="1">
      <c r="A453" s="289" t="s">
        <v>54</v>
      </c>
      <c r="B453" s="290"/>
      <c r="C453" s="290"/>
      <c r="D453" s="291"/>
      <c r="E453" s="292" t="s">
        <v>86</v>
      </c>
      <c r="F453" s="293"/>
    </row>
    <row r="454" spans="1:6" ht="13.5" customHeight="1" thickBot="1">
      <c r="A454" s="89" t="s">
        <v>70</v>
      </c>
      <c r="B454" s="261" t="s">
        <v>71</v>
      </c>
      <c r="C454" s="90" t="s">
        <v>72</v>
      </c>
      <c r="D454" s="91" t="s">
        <v>73</v>
      </c>
      <c r="E454" s="90" t="s">
        <v>155</v>
      </c>
      <c r="F454" s="92" t="s">
        <v>156</v>
      </c>
    </row>
    <row r="455" spans="1:6" ht="12.75" customHeight="1">
      <c r="A455" s="134">
        <v>1</v>
      </c>
      <c r="B455" s="218" t="s">
        <v>168</v>
      </c>
      <c r="C455" s="94" t="s">
        <v>77</v>
      </c>
      <c r="D455" s="95">
        <v>1</v>
      </c>
      <c r="E455" s="172"/>
      <c r="F455" s="96">
        <f aca="true" t="shared" si="26" ref="F455:F460">D455*E455</f>
        <v>0</v>
      </c>
    </row>
    <row r="456" spans="1:6" ht="12.75" customHeight="1">
      <c r="A456" s="97">
        <v>2</v>
      </c>
      <c r="B456" s="133" t="s">
        <v>336</v>
      </c>
      <c r="C456" s="98" t="s">
        <v>77</v>
      </c>
      <c r="D456" s="99">
        <v>1</v>
      </c>
      <c r="E456" s="173"/>
      <c r="F456" s="100">
        <f t="shared" si="26"/>
        <v>0</v>
      </c>
    </row>
    <row r="457" spans="1:6" ht="12.75" customHeight="1">
      <c r="A457" s="119">
        <v>3</v>
      </c>
      <c r="B457" s="133" t="s">
        <v>163</v>
      </c>
      <c r="C457" s="98" t="s">
        <v>75</v>
      </c>
      <c r="D457" s="99">
        <f>0.9</f>
        <v>0.9</v>
      </c>
      <c r="E457" s="173"/>
      <c r="F457" s="100">
        <f t="shared" si="26"/>
        <v>0</v>
      </c>
    </row>
    <row r="458" spans="1:6" ht="13.5" customHeight="1">
      <c r="A458" s="97">
        <v>4</v>
      </c>
      <c r="B458" s="133" t="s">
        <v>164</v>
      </c>
      <c r="C458" s="98" t="s">
        <v>77</v>
      </c>
      <c r="D458" s="99">
        <v>1</v>
      </c>
      <c r="E458" s="173"/>
      <c r="F458" s="100">
        <f t="shared" si="26"/>
        <v>0</v>
      </c>
    </row>
    <row r="459" spans="1:6" ht="12.75">
      <c r="A459" s="119">
        <v>5</v>
      </c>
      <c r="B459" s="133" t="s">
        <v>165</v>
      </c>
      <c r="C459" s="98" t="s">
        <v>77</v>
      </c>
      <c r="D459" s="99">
        <v>1</v>
      </c>
      <c r="E459" s="173"/>
      <c r="F459" s="100">
        <f t="shared" si="26"/>
        <v>0</v>
      </c>
    </row>
    <row r="460" spans="1:6" ht="13.5" customHeight="1">
      <c r="A460" s="97">
        <v>6</v>
      </c>
      <c r="B460" s="133" t="s">
        <v>167</v>
      </c>
      <c r="C460" s="98" t="s">
        <v>77</v>
      </c>
      <c r="D460" s="99">
        <v>2</v>
      </c>
      <c r="E460" s="173"/>
      <c r="F460" s="100">
        <f t="shared" si="26"/>
        <v>0</v>
      </c>
    </row>
    <row r="461" spans="1:6" ht="12.75" customHeight="1">
      <c r="A461" s="119">
        <v>7</v>
      </c>
      <c r="B461" s="133" t="s">
        <v>80</v>
      </c>
      <c r="C461" s="98" t="s">
        <v>81</v>
      </c>
      <c r="D461" s="99">
        <v>1</v>
      </c>
      <c r="E461" s="173"/>
      <c r="F461" s="100">
        <f>D461*E461</f>
        <v>0</v>
      </c>
    </row>
    <row r="462" spans="1:6" ht="13.5" customHeight="1">
      <c r="A462" s="97">
        <v>8</v>
      </c>
      <c r="B462" s="133" t="s">
        <v>82</v>
      </c>
      <c r="C462" s="98" t="s">
        <v>81</v>
      </c>
      <c r="D462" s="99">
        <v>1</v>
      </c>
      <c r="E462" s="173"/>
      <c r="F462" s="100">
        <f>D462*E462</f>
        <v>0</v>
      </c>
    </row>
    <row r="463" spans="1:6" ht="13.5" customHeight="1" thickBot="1">
      <c r="A463" s="214">
        <v>9</v>
      </c>
      <c r="B463" s="262" t="s">
        <v>83</v>
      </c>
      <c r="C463" s="106" t="s">
        <v>84</v>
      </c>
      <c r="D463" s="107">
        <v>0.9</v>
      </c>
      <c r="E463" s="174"/>
      <c r="F463" s="108">
        <f>D463*E463</f>
        <v>0</v>
      </c>
    </row>
    <row r="464" spans="1:6" ht="13.5" thickBot="1">
      <c r="A464" s="300" t="s">
        <v>85</v>
      </c>
      <c r="B464" s="301"/>
      <c r="C464" s="301"/>
      <c r="D464" s="301"/>
      <c r="E464" s="302"/>
      <c r="F464" s="110">
        <f>SUM(F455:F463)</f>
        <v>0</v>
      </c>
    </row>
    <row r="465" ht="6" customHeight="1" thickBot="1"/>
    <row r="466" spans="1:6" ht="16.5" customHeight="1" thickBot="1">
      <c r="A466" s="289" t="s">
        <v>53</v>
      </c>
      <c r="B466" s="290"/>
      <c r="C466" s="290"/>
      <c r="D466" s="291"/>
      <c r="E466" s="292" t="s">
        <v>86</v>
      </c>
      <c r="F466" s="293"/>
    </row>
    <row r="467" spans="1:6" ht="13.5" customHeight="1" thickBot="1">
      <c r="A467" s="89" t="s">
        <v>70</v>
      </c>
      <c r="B467" s="203" t="s">
        <v>71</v>
      </c>
      <c r="C467" s="90" t="s">
        <v>72</v>
      </c>
      <c r="D467" s="91" t="s">
        <v>73</v>
      </c>
      <c r="E467" s="90" t="s">
        <v>155</v>
      </c>
      <c r="F467" s="92" t="s">
        <v>156</v>
      </c>
    </row>
    <row r="468" spans="1:6" ht="12.75" customHeight="1">
      <c r="A468" s="134">
        <v>1</v>
      </c>
      <c r="B468" s="204" t="s">
        <v>51</v>
      </c>
      <c r="C468" s="94" t="s">
        <v>77</v>
      </c>
      <c r="D468" s="95">
        <v>1</v>
      </c>
      <c r="E468" s="172"/>
      <c r="F468" s="96">
        <f aca="true" t="shared" si="27" ref="F468:F473">D468*E468</f>
        <v>0</v>
      </c>
    </row>
    <row r="469" spans="1:6" ht="12.75" customHeight="1">
      <c r="A469" s="124">
        <v>2</v>
      </c>
      <c r="B469" s="198" t="s">
        <v>336</v>
      </c>
      <c r="C469" s="98" t="s">
        <v>77</v>
      </c>
      <c r="D469" s="99">
        <v>1</v>
      </c>
      <c r="E469" s="173"/>
      <c r="F469" s="197">
        <f t="shared" si="27"/>
        <v>0</v>
      </c>
    </row>
    <row r="470" spans="1:6" ht="12.75" customHeight="1">
      <c r="A470" s="98">
        <v>3</v>
      </c>
      <c r="B470" s="198" t="s">
        <v>163</v>
      </c>
      <c r="C470" s="98" t="s">
        <v>75</v>
      </c>
      <c r="D470" s="99">
        <f>0.9</f>
        <v>0.9</v>
      </c>
      <c r="E470" s="173"/>
      <c r="F470" s="100">
        <f t="shared" si="27"/>
        <v>0</v>
      </c>
    </row>
    <row r="471" spans="1:6" ht="13.5" customHeight="1">
      <c r="A471" s="124">
        <v>4</v>
      </c>
      <c r="B471" s="198" t="s">
        <v>164</v>
      </c>
      <c r="C471" s="98" t="s">
        <v>77</v>
      </c>
      <c r="D471" s="99">
        <v>1</v>
      </c>
      <c r="E471" s="173"/>
      <c r="F471" s="100">
        <f t="shared" si="27"/>
        <v>0</v>
      </c>
    </row>
    <row r="472" spans="1:6" ht="12.75">
      <c r="A472" s="98">
        <v>5</v>
      </c>
      <c r="B472" s="198" t="s">
        <v>165</v>
      </c>
      <c r="C472" s="98" t="s">
        <v>77</v>
      </c>
      <c r="D472" s="99">
        <v>1</v>
      </c>
      <c r="E472" s="173"/>
      <c r="F472" s="100">
        <f t="shared" si="27"/>
        <v>0</v>
      </c>
    </row>
    <row r="473" spans="1:6" ht="13.5" customHeight="1">
      <c r="A473" s="124">
        <v>6</v>
      </c>
      <c r="B473" s="198" t="s">
        <v>169</v>
      </c>
      <c r="C473" s="98" t="s">
        <v>77</v>
      </c>
      <c r="D473" s="99">
        <v>2</v>
      </c>
      <c r="E473" s="173"/>
      <c r="F473" s="100">
        <f t="shared" si="27"/>
        <v>0</v>
      </c>
    </row>
    <row r="474" spans="1:6" ht="12.75" customHeight="1">
      <c r="A474" s="98">
        <v>7</v>
      </c>
      <c r="B474" s="198" t="s">
        <v>80</v>
      </c>
      <c r="C474" s="98" t="s">
        <v>81</v>
      </c>
      <c r="D474" s="99">
        <v>1</v>
      </c>
      <c r="E474" s="173"/>
      <c r="F474" s="100">
        <f>D474*E474</f>
        <v>0</v>
      </c>
    </row>
    <row r="475" spans="1:6" ht="13.5" customHeight="1">
      <c r="A475" s="124">
        <v>8</v>
      </c>
      <c r="B475" s="198" t="s">
        <v>82</v>
      </c>
      <c r="C475" s="98" t="s">
        <v>81</v>
      </c>
      <c r="D475" s="99">
        <v>1</v>
      </c>
      <c r="E475" s="173"/>
      <c r="F475" s="100">
        <f>D475*E475</f>
        <v>0</v>
      </c>
    </row>
    <row r="476" spans="1:6" ht="13.5" customHeight="1" thickBot="1">
      <c r="A476" s="215">
        <v>9</v>
      </c>
      <c r="B476" s="216" t="s">
        <v>83</v>
      </c>
      <c r="C476" s="121" t="s">
        <v>84</v>
      </c>
      <c r="D476" s="122">
        <v>0.9</v>
      </c>
      <c r="E476" s="176"/>
      <c r="F476" s="101">
        <f>D476*E476</f>
        <v>0</v>
      </c>
    </row>
    <row r="477" spans="1:6" ht="13.5" thickBot="1">
      <c r="A477" s="286" t="s">
        <v>85</v>
      </c>
      <c r="B477" s="287"/>
      <c r="C477" s="287"/>
      <c r="D477" s="287"/>
      <c r="E477" s="288"/>
      <c r="F477" s="102">
        <f>SUM(F468:F476)</f>
        <v>0</v>
      </c>
    </row>
    <row r="478" ht="13.5" thickBot="1"/>
    <row r="479" spans="1:6" ht="16.5" thickBot="1">
      <c r="A479" s="297" t="s">
        <v>353</v>
      </c>
      <c r="B479" s="298"/>
      <c r="C479" s="298"/>
      <c r="D479" s="298"/>
      <c r="E479" s="298"/>
      <c r="F479" s="299"/>
    </row>
    <row r="480" spans="1:6" ht="6" customHeight="1" thickBot="1">
      <c r="A480" s="103"/>
      <c r="B480" s="103"/>
      <c r="C480" s="103"/>
      <c r="D480" s="104"/>
      <c r="E480" s="103"/>
      <c r="F480" s="103"/>
    </row>
    <row r="481" spans="1:6" ht="13.5" thickBot="1">
      <c r="A481" s="305" t="s">
        <v>346</v>
      </c>
      <c r="B481" s="306"/>
      <c r="C481" s="306"/>
      <c r="D481" s="307"/>
      <c r="E481" s="332" t="s">
        <v>86</v>
      </c>
      <c r="F481" s="333"/>
    </row>
    <row r="482" spans="1:6" ht="12.75" customHeight="1">
      <c r="A482" s="269" t="s">
        <v>70</v>
      </c>
      <c r="B482" s="270" t="s">
        <v>71</v>
      </c>
      <c r="C482" s="270" t="s">
        <v>72</v>
      </c>
      <c r="D482" s="271" t="s">
        <v>73</v>
      </c>
      <c r="E482" s="270" t="s">
        <v>155</v>
      </c>
      <c r="F482" s="272" t="s">
        <v>156</v>
      </c>
    </row>
    <row r="483" spans="1:6" ht="12.75" customHeight="1">
      <c r="A483" s="119">
        <v>1</v>
      </c>
      <c r="B483" s="133" t="s">
        <v>87</v>
      </c>
      <c r="C483" s="98" t="s">
        <v>77</v>
      </c>
      <c r="D483" s="99">
        <v>1</v>
      </c>
      <c r="E483" s="173"/>
      <c r="F483" s="100">
        <f aca="true" t="shared" si="28" ref="F483:F490">D483*E483</f>
        <v>0</v>
      </c>
    </row>
    <row r="484" spans="1:6" ht="12.75" customHeight="1">
      <c r="A484" s="119">
        <v>2</v>
      </c>
      <c r="B484" s="133" t="s">
        <v>88</v>
      </c>
      <c r="C484" s="98" t="s">
        <v>77</v>
      </c>
      <c r="D484" s="99">
        <v>1</v>
      </c>
      <c r="E484" s="173"/>
      <c r="F484" s="100">
        <f t="shared" si="28"/>
        <v>0</v>
      </c>
    </row>
    <row r="485" spans="1:6" ht="12.75" customHeight="1">
      <c r="A485" s="119">
        <v>3</v>
      </c>
      <c r="B485" s="133" t="s">
        <v>89</v>
      </c>
      <c r="C485" s="98" t="s">
        <v>77</v>
      </c>
      <c r="D485" s="99">
        <v>1</v>
      </c>
      <c r="E485" s="173"/>
      <c r="F485" s="100">
        <f t="shared" si="28"/>
        <v>0</v>
      </c>
    </row>
    <row r="486" spans="1:6" ht="12.75" customHeight="1">
      <c r="A486" s="119">
        <v>4</v>
      </c>
      <c r="B486" s="133" t="s">
        <v>90</v>
      </c>
      <c r="C486" s="98" t="s">
        <v>77</v>
      </c>
      <c r="D486" s="99">
        <v>20</v>
      </c>
      <c r="E486" s="173"/>
      <c r="F486" s="100">
        <f t="shared" si="28"/>
        <v>0</v>
      </c>
    </row>
    <row r="487" spans="1:6" ht="12.75" customHeight="1">
      <c r="A487" s="119">
        <v>5</v>
      </c>
      <c r="B487" s="133" t="s">
        <v>367</v>
      </c>
      <c r="C487" s="98" t="s">
        <v>77</v>
      </c>
      <c r="D487" s="99">
        <v>1</v>
      </c>
      <c r="E487" s="173"/>
      <c r="F487" s="100">
        <f t="shared" si="28"/>
        <v>0</v>
      </c>
    </row>
    <row r="488" spans="1:6" ht="12.75" customHeight="1">
      <c r="A488" s="119">
        <v>6</v>
      </c>
      <c r="B488" s="133" t="s">
        <v>80</v>
      </c>
      <c r="C488" s="98" t="s">
        <v>81</v>
      </c>
      <c r="D488" s="99">
        <v>1</v>
      </c>
      <c r="E488" s="173"/>
      <c r="F488" s="100">
        <f t="shared" si="28"/>
        <v>0</v>
      </c>
    </row>
    <row r="489" spans="1:6" ht="12.75" customHeight="1">
      <c r="A489" s="119">
        <v>7</v>
      </c>
      <c r="B489" s="133" t="s">
        <v>82</v>
      </c>
      <c r="C489" s="98" t="s">
        <v>81</v>
      </c>
      <c r="D489" s="99">
        <v>2.7</v>
      </c>
      <c r="E489" s="173"/>
      <c r="F489" s="100">
        <f t="shared" si="28"/>
        <v>0</v>
      </c>
    </row>
    <row r="490" spans="1:6" ht="13.5" customHeight="1" thickBot="1">
      <c r="A490" s="214">
        <v>8</v>
      </c>
      <c r="B490" s="262" t="s">
        <v>83</v>
      </c>
      <c r="C490" s="106" t="s">
        <v>84</v>
      </c>
      <c r="D490" s="107">
        <v>13.5</v>
      </c>
      <c r="E490" s="174"/>
      <c r="F490" s="108">
        <f t="shared" si="28"/>
        <v>0</v>
      </c>
    </row>
    <row r="491" spans="1:6" ht="13.5" customHeight="1" thickBot="1">
      <c r="A491" s="300" t="s">
        <v>85</v>
      </c>
      <c r="B491" s="301"/>
      <c r="C491" s="301"/>
      <c r="D491" s="301"/>
      <c r="E491" s="317"/>
      <c r="F491" s="268">
        <f>SUM(F483:F490)</f>
        <v>0</v>
      </c>
    </row>
    <row r="492" ht="6" customHeight="1" thickBot="1"/>
    <row r="493" spans="1:6" ht="13.5" thickBot="1">
      <c r="A493" s="289" t="s">
        <v>347</v>
      </c>
      <c r="B493" s="290"/>
      <c r="C493" s="290"/>
      <c r="D493" s="291"/>
      <c r="E493" s="292" t="s">
        <v>86</v>
      </c>
      <c r="F493" s="293"/>
    </row>
    <row r="494" spans="1:6" ht="12.75" customHeight="1" thickBot="1">
      <c r="A494" s="89" t="s">
        <v>70</v>
      </c>
      <c r="B494" s="261" t="s">
        <v>71</v>
      </c>
      <c r="C494" s="90" t="s">
        <v>72</v>
      </c>
      <c r="D494" s="91" t="s">
        <v>73</v>
      </c>
      <c r="E494" s="90" t="s">
        <v>155</v>
      </c>
      <c r="F494" s="92" t="s">
        <v>156</v>
      </c>
    </row>
    <row r="495" spans="1:6" ht="12.75" customHeight="1">
      <c r="A495" s="134">
        <v>1</v>
      </c>
      <c r="B495" s="218" t="s">
        <v>87</v>
      </c>
      <c r="C495" s="94" t="s">
        <v>77</v>
      </c>
      <c r="D495" s="95">
        <v>1</v>
      </c>
      <c r="E495" s="172"/>
      <c r="F495" s="96">
        <f aca="true" t="shared" si="29" ref="F495:F503">D495*E495</f>
        <v>0</v>
      </c>
    </row>
    <row r="496" spans="1:6" ht="12.75" customHeight="1">
      <c r="A496" s="119">
        <v>2</v>
      </c>
      <c r="B496" s="133" t="s">
        <v>88</v>
      </c>
      <c r="C496" s="98" t="s">
        <v>77</v>
      </c>
      <c r="D496" s="99">
        <v>1</v>
      </c>
      <c r="E496" s="173"/>
      <c r="F496" s="100">
        <f t="shared" si="29"/>
        <v>0</v>
      </c>
    </row>
    <row r="497" spans="1:6" ht="12.75" customHeight="1">
      <c r="A497" s="119">
        <v>3</v>
      </c>
      <c r="B497" s="133" t="s">
        <v>89</v>
      </c>
      <c r="C497" s="98" t="s">
        <v>77</v>
      </c>
      <c r="D497" s="99">
        <v>1</v>
      </c>
      <c r="E497" s="173"/>
      <c r="F497" s="100">
        <f t="shared" si="29"/>
        <v>0</v>
      </c>
    </row>
    <row r="498" spans="1:6" ht="12.75" customHeight="1">
      <c r="A498" s="119">
        <v>4</v>
      </c>
      <c r="B498" s="133" t="s">
        <v>90</v>
      </c>
      <c r="C498" s="98" t="s">
        <v>77</v>
      </c>
      <c r="D498" s="99">
        <v>20</v>
      </c>
      <c r="E498" s="173"/>
      <c r="F498" s="100">
        <f t="shared" si="29"/>
        <v>0</v>
      </c>
    </row>
    <row r="499" spans="1:6" ht="12.75" customHeight="1">
      <c r="A499" s="119">
        <v>5</v>
      </c>
      <c r="B499" s="133" t="s">
        <v>367</v>
      </c>
      <c r="C499" s="98" t="s">
        <v>77</v>
      </c>
      <c r="D499" s="99">
        <v>1</v>
      </c>
      <c r="E499" s="173"/>
      <c r="F499" s="100">
        <f t="shared" si="29"/>
        <v>0</v>
      </c>
    </row>
    <row r="500" spans="1:6" ht="12.75" customHeight="1">
      <c r="A500" s="119">
        <v>6</v>
      </c>
      <c r="B500" s="133" t="s">
        <v>91</v>
      </c>
      <c r="C500" s="98" t="s">
        <v>77</v>
      </c>
      <c r="D500" s="99">
        <v>1</v>
      </c>
      <c r="E500" s="173"/>
      <c r="F500" s="100">
        <f t="shared" si="29"/>
        <v>0</v>
      </c>
    </row>
    <row r="501" spans="1:6" ht="12.75" customHeight="1">
      <c r="A501" s="119">
        <v>7</v>
      </c>
      <c r="B501" s="133" t="s">
        <v>80</v>
      </c>
      <c r="C501" s="98" t="s">
        <v>81</v>
      </c>
      <c r="D501" s="99">
        <v>1</v>
      </c>
      <c r="E501" s="173"/>
      <c r="F501" s="100">
        <f t="shared" si="29"/>
        <v>0</v>
      </c>
    </row>
    <row r="502" spans="1:6" ht="12.75" customHeight="1">
      <c r="A502" s="119">
        <v>8</v>
      </c>
      <c r="B502" s="133" t="s">
        <v>82</v>
      </c>
      <c r="C502" s="98" t="s">
        <v>81</v>
      </c>
      <c r="D502" s="99">
        <v>2.7</v>
      </c>
      <c r="E502" s="173"/>
      <c r="F502" s="100">
        <f t="shared" si="29"/>
        <v>0</v>
      </c>
    </row>
    <row r="503" spans="1:6" ht="13.5" customHeight="1" thickBot="1">
      <c r="A503" s="214">
        <v>9</v>
      </c>
      <c r="B503" s="262" t="s">
        <v>83</v>
      </c>
      <c r="C503" s="106" t="s">
        <v>84</v>
      </c>
      <c r="D503" s="107">
        <v>13.1</v>
      </c>
      <c r="E503" s="174"/>
      <c r="F503" s="108">
        <f t="shared" si="29"/>
        <v>0</v>
      </c>
    </row>
    <row r="504" spans="1:6" ht="13.5" customHeight="1" thickBot="1">
      <c r="A504" s="300" t="s">
        <v>85</v>
      </c>
      <c r="B504" s="301"/>
      <c r="C504" s="301"/>
      <c r="D504" s="301"/>
      <c r="E504" s="317"/>
      <c r="F504" s="268">
        <f>SUM(F495:F503)</f>
        <v>0</v>
      </c>
    </row>
    <row r="505" ht="6.75" customHeight="1" thickBot="1"/>
    <row r="506" spans="1:6" ht="13.5" thickBot="1">
      <c r="A506" s="289" t="s">
        <v>417</v>
      </c>
      <c r="B506" s="290"/>
      <c r="C506" s="290"/>
      <c r="D506" s="291"/>
      <c r="E506" s="292" t="s">
        <v>86</v>
      </c>
      <c r="F506" s="293"/>
    </row>
    <row r="507" spans="1:6" ht="13.5" customHeight="1" thickBot="1">
      <c r="A507" s="89" t="s">
        <v>70</v>
      </c>
      <c r="B507" s="261" t="s">
        <v>71</v>
      </c>
      <c r="C507" s="90" t="s">
        <v>72</v>
      </c>
      <c r="D507" s="91" t="s">
        <v>73</v>
      </c>
      <c r="E507" s="90" t="s">
        <v>155</v>
      </c>
      <c r="F507" s="92" t="s">
        <v>156</v>
      </c>
    </row>
    <row r="508" spans="1:6" ht="24.75" customHeight="1">
      <c r="A508" s="134">
        <v>1</v>
      </c>
      <c r="B508" s="218" t="s">
        <v>434</v>
      </c>
      <c r="C508" s="94" t="s">
        <v>77</v>
      </c>
      <c r="D508" s="95">
        <v>1</v>
      </c>
      <c r="E508" s="172"/>
      <c r="F508" s="96">
        <f aca="true" t="shared" si="30" ref="F508:F515">D508*E508</f>
        <v>0</v>
      </c>
    </row>
    <row r="509" spans="1:6" ht="12.75" customHeight="1">
      <c r="A509" s="119">
        <v>2</v>
      </c>
      <c r="B509" s="133" t="s">
        <v>88</v>
      </c>
      <c r="C509" s="98" t="s">
        <v>77</v>
      </c>
      <c r="D509" s="99">
        <v>1</v>
      </c>
      <c r="E509" s="173"/>
      <c r="F509" s="100">
        <f t="shared" si="30"/>
        <v>0</v>
      </c>
    </row>
    <row r="510" spans="1:6" ht="12.75" customHeight="1">
      <c r="A510" s="119">
        <v>3</v>
      </c>
      <c r="B510" s="133" t="s">
        <v>89</v>
      </c>
      <c r="C510" s="98" t="s">
        <v>77</v>
      </c>
      <c r="D510" s="99">
        <v>6</v>
      </c>
      <c r="E510" s="173"/>
      <c r="F510" s="100">
        <f t="shared" si="30"/>
        <v>0</v>
      </c>
    </row>
    <row r="511" spans="1:6" ht="12.75" customHeight="1">
      <c r="A511" s="97">
        <v>4</v>
      </c>
      <c r="B511" s="133" t="s">
        <v>90</v>
      </c>
      <c r="C511" s="98" t="s">
        <v>77</v>
      </c>
      <c r="D511" s="99">
        <v>17</v>
      </c>
      <c r="E511" s="173"/>
      <c r="F511" s="100">
        <f t="shared" si="30"/>
        <v>0</v>
      </c>
    </row>
    <row r="512" spans="1:6" ht="12.75" customHeight="1">
      <c r="A512" s="97">
        <v>5</v>
      </c>
      <c r="B512" s="133" t="s">
        <v>344</v>
      </c>
      <c r="C512" s="98" t="s">
        <v>77</v>
      </c>
      <c r="D512" s="99">
        <v>1</v>
      </c>
      <c r="E512" s="173"/>
      <c r="F512" s="100">
        <f t="shared" si="30"/>
        <v>0</v>
      </c>
    </row>
    <row r="513" spans="1:6" ht="12.75" customHeight="1">
      <c r="A513" s="97">
        <v>6</v>
      </c>
      <c r="B513" s="133" t="s">
        <v>80</v>
      </c>
      <c r="C513" s="98" t="s">
        <v>81</v>
      </c>
      <c r="D513" s="99">
        <v>1</v>
      </c>
      <c r="E513" s="173"/>
      <c r="F513" s="100">
        <f t="shared" si="30"/>
        <v>0</v>
      </c>
    </row>
    <row r="514" spans="1:6" ht="12.75" customHeight="1">
      <c r="A514" s="97">
        <v>7</v>
      </c>
      <c r="B514" s="133" t="s">
        <v>82</v>
      </c>
      <c r="C514" s="98" t="s">
        <v>81</v>
      </c>
      <c r="D514" s="99">
        <v>2.7</v>
      </c>
      <c r="E514" s="173"/>
      <c r="F514" s="100">
        <f t="shared" si="30"/>
        <v>0</v>
      </c>
    </row>
    <row r="515" spans="1:6" ht="13.5" customHeight="1" thickBot="1">
      <c r="A515" s="105">
        <v>8</v>
      </c>
      <c r="B515" s="262" t="s">
        <v>83</v>
      </c>
      <c r="C515" s="106" t="s">
        <v>84</v>
      </c>
      <c r="D515" s="107">
        <v>13.1</v>
      </c>
      <c r="E515" s="174"/>
      <c r="F515" s="108">
        <f t="shared" si="30"/>
        <v>0</v>
      </c>
    </row>
    <row r="516" spans="1:6" ht="13.5" thickBot="1">
      <c r="A516" s="300" t="s">
        <v>85</v>
      </c>
      <c r="B516" s="301"/>
      <c r="C516" s="301"/>
      <c r="D516" s="301"/>
      <c r="E516" s="302"/>
      <c r="F516" s="110">
        <f>SUM(F508:F515)</f>
        <v>0</v>
      </c>
    </row>
    <row r="517" ht="6" customHeight="1" thickBot="1"/>
    <row r="518" spans="1:6" ht="13.5" thickBot="1">
      <c r="A518" s="289" t="s">
        <v>348</v>
      </c>
      <c r="B518" s="290"/>
      <c r="C518" s="290"/>
      <c r="D518" s="291"/>
      <c r="E518" s="292" t="s">
        <v>86</v>
      </c>
      <c r="F518" s="293"/>
    </row>
    <row r="519" spans="1:6" ht="13.5" customHeight="1" thickBot="1">
      <c r="A519" s="89" t="s">
        <v>70</v>
      </c>
      <c r="B519" s="203" t="s">
        <v>71</v>
      </c>
      <c r="C519" s="90" t="s">
        <v>72</v>
      </c>
      <c r="D519" s="91" t="s">
        <v>73</v>
      </c>
      <c r="E519" s="90" t="s">
        <v>155</v>
      </c>
      <c r="F519" s="92" t="s">
        <v>156</v>
      </c>
    </row>
    <row r="520" spans="1:6" ht="25.5" customHeight="1">
      <c r="A520" s="134">
        <v>1</v>
      </c>
      <c r="B520" s="204" t="s">
        <v>444</v>
      </c>
      <c r="C520" s="94" t="s">
        <v>77</v>
      </c>
      <c r="D520" s="95">
        <v>1</v>
      </c>
      <c r="E520" s="172"/>
      <c r="F520" s="96">
        <f aca="true" t="shared" si="31" ref="F520:F527">D520*E520</f>
        <v>0</v>
      </c>
    </row>
    <row r="521" spans="1:6" ht="12.75" customHeight="1">
      <c r="A521" s="119">
        <v>2</v>
      </c>
      <c r="B521" s="198" t="s">
        <v>88</v>
      </c>
      <c r="C521" s="98" t="s">
        <v>77</v>
      </c>
      <c r="D521" s="99">
        <v>1</v>
      </c>
      <c r="E521" s="173"/>
      <c r="F521" s="100">
        <f t="shared" si="31"/>
        <v>0</v>
      </c>
    </row>
    <row r="522" spans="1:6" ht="12.75" customHeight="1">
      <c r="A522" s="119">
        <v>3</v>
      </c>
      <c r="B522" s="198" t="s">
        <v>89</v>
      </c>
      <c r="C522" s="98" t="s">
        <v>77</v>
      </c>
      <c r="D522" s="99">
        <v>6</v>
      </c>
      <c r="E522" s="173"/>
      <c r="F522" s="100">
        <f t="shared" si="31"/>
        <v>0</v>
      </c>
    </row>
    <row r="523" spans="1:6" ht="12.75" customHeight="1">
      <c r="A523" s="97">
        <v>4</v>
      </c>
      <c r="B523" s="198" t="s">
        <v>90</v>
      </c>
      <c r="C523" s="98" t="s">
        <v>77</v>
      </c>
      <c r="D523" s="99">
        <v>26</v>
      </c>
      <c r="E523" s="173"/>
      <c r="F523" s="100">
        <f t="shared" si="31"/>
        <v>0</v>
      </c>
    </row>
    <row r="524" spans="1:6" ht="12.75" customHeight="1">
      <c r="A524" s="97">
        <v>5</v>
      </c>
      <c r="B524" s="198" t="s">
        <v>343</v>
      </c>
      <c r="C524" s="98" t="s">
        <v>77</v>
      </c>
      <c r="D524" s="99">
        <v>1</v>
      </c>
      <c r="E524" s="173"/>
      <c r="F524" s="100">
        <f t="shared" si="31"/>
        <v>0</v>
      </c>
    </row>
    <row r="525" spans="1:6" ht="12.75" customHeight="1">
      <c r="A525" s="97">
        <v>6</v>
      </c>
      <c r="B525" s="198" t="s">
        <v>80</v>
      </c>
      <c r="C525" s="98" t="s">
        <v>81</v>
      </c>
      <c r="D525" s="99">
        <v>1</v>
      </c>
      <c r="E525" s="173"/>
      <c r="F525" s="100">
        <f t="shared" si="31"/>
        <v>0</v>
      </c>
    </row>
    <row r="526" spans="1:6" ht="12.75" customHeight="1">
      <c r="A526" s="97">
        <v>7</v>
      </c>
      <c r="B526" s="198" t="s">
        <v>82</v>
      </c>
      <c r="C526" s="98" t="s">
        <v>81</v>
      </c>
      <c r="D526" s="99">
        <v>2.7</v>
      </c>
      <c r="E526" s="173"/>
      <c r="F526" s="100">
        <f t="shared" si="31"/>
        <v>0</v>
      </c>
    </row>
    <row r="527" spans="1:6" ht="13.5" customHeight="1" thickBot="1">
      <c r="A527" s="105">
        <v>8</v>
      </c>
      <c r="B527" s="201" t="s">
        <v>83</v>
      </c>
      <c r="C527" s="106" t="s">
        <v>84</v>
      </c>
      <c r="D527" s="107">
        <v>13.1</v>
      </c>
      <c r="E527" s="174"/>
      <c r="F527" s="108">
        <f t="shared" si="31"/>
        <v>0</v>
      </c>
    </row>
    <row r="528" spans="1:6" ht="13.5" thickBot="1">
      <c r="A528" s="286" t="s">
        <v>85</v>
      </c>
      <c r="B528" s="287"/>
      <c r="C528" s="287"/>
      <c r="D528" s="287"/>
      <c r="E528" s="288"/>
      <c r="F528" s="110">
        <f>SUM(F520:F527)</f>
        <v>0</v>
      </c>
    </row>
    <row r="529" spans="1:6" ht="7.5" customHeight="1" thickBot="1">
      <c r="A529" s="190"/>
      <c r="B529" s="190"/>
      <c r="C529" s="190"/>
      <c r="D529" s="190"/>
      <c r="E529" s="190"/>
      <c r="F529" s="191"/>
    </row>
    <row r="530" spans="1:6" ht="13.5" customHeight="1" thickBot="1">
      <c r="A530" s="289" t="s">
        <v>349</v>
      </c>
      <c r="B530" s="290"/>
      <c r="C530" s="290"/>
      <c r="D530" s="291"/>
      <c r="E530" s="292" t="s">
        <v>86</v>
      </c>
      <c r="F530" s="293"/>
    </row>
    <row r="531" spans="1:6" ht="13.5" customHeight="1" thickBot="1">
      <c r="A531" s="89" t="s">
        <v>70</v>
      </c>
      <c r="B531" s="203" t="s">
        <v>71</v>
      </c>
      <c r="C531" s="90" t="s">
        <v>72</v>
      </c>
      <c r="D531" s="91" t="s">
        <v>73</v>
      </c>
      <c r="E531" s="90" t="s">
        <v>155</v>
      </c>
      <c r="F531" s="92" t="s">
        <v>156</v>
      </c>
    </row>
    <row r="532" spans="1:6" ht="23.25" customHeight="1">
      <c r="A532" s="134">
        <v>1</v>
      </c>
      <c r="B532" s="204" t="s">
        <v>236</v>
      </c>
      <c r="C532" s="94" t="s">
        <v>77</v>
      </c>
      <c r="D532" s="95">
        <v>1</v>
      </c>
      <c r="E532" s="172"/>
      <c r="F532" s="96">
        <f aca="true" t="shared" si="32" ref="F532:F539">D532*E532</f>
        <v>0</v>
      </c>
    </row>
    <row r="533" spans="1:6" ht="12.75" customHeight="1">
      <c r="A533" s="119">
        <v>2</v>
      </c>
      <c r="B533" s="198" t="s">
        <v>88</v>
      </c>
      <c r="C533" s="98" t="s">
        <v>77</v>
      </c>
      <c r="D533" s="99">
        <v>1</v>
      </c>
      <c r="E533" s="173"/>
      <c r="F533" s="100">
        <f t="shared" si="32"/>
        <v>0</v>
      </c>
    </row>
    <row r="534" spans="1:6" ht="12.75" customHeight="1">
      <c r="A534" s="119">
        <v>3</v>
      </c>
      <c r="B534" s="198" t="s">
        <v>89</v>
      </c>
      <c r="C534" s="98" t="s">
        <v>77</v>
      </c>
      <c r="D534" s="99">
        <v>2</v>
      </c>
      <c r="E534" s="173"/>
      <c r="F534" s="100">
        <f t="shared" si="32"/>
        <v>0</v>
      </c>
    </row>
    <row r="535" spans="1:6" ht="12.75" customHeight="1">
      <c r="A535" s="97">
        <v>4</v>
      </c>
      <c r="B535" s="198" t="s">
        <v>404</v>
      </c>
      <c r="C535" s="98" t="s">
        <v>77</v>
      </c>
      <c r="D535" s="99">
        <v>4</v>
      </c>
      <c r="E535" s="173"/>
      <c r="F535" s="100">
        <f t="shared" si="32"/>
        <v>0</v>
      </c>
    </row>
    <row r="536" spans="1:6" ht="12.75" customHeight="1">
      <c r="A536" s="97">
        <v>5</v>
      </c>
      <c r="B536" s="198" t="s">
        <v>343</v>
      </c>
      <c r="C536" s="98" t="s">
        <v>77</v>
      </c>
      <c r="D536" s="99">
        <v>1</v>
      </c>
      <c r="E536" s="173"/>
      <c r="F536" s="100">
        <f t="shared" si="32"/>
        <v>0</v>
      </c>
    </row>
    <row r="537" spans="1:6" ht="12.75" customHeight="1">
      <c r="A537" s="97">
        <v>6</v>
      </c>
      <c r="B537" s="198" t="s">
        <v>80</v>
      </c>
      <c r="C537" s="98" t="s">
        <v>81</v>
      </c>
      <c r="D537" s="99">
        <v>1</v>
      </c>
      <c r="E537" s="173"/>
      <c r="F537" s="100">
        <f t="shared" si="32"/>
        <v>0</v>
      </c>
    </row>
    <row r="538" spans="1:6" ht="12.75" customHeight="1">
      <c r="A538" s="97">
        <v>7</v>
      </c>
      <c r="B538" s="198" t="s">
        <v>82</v>
      </c>
      <c r="C538" s="98" t="s">
        <v>81</v>
      </c>
      <c r="D538" s="99">
        <v>2.7</v>
      </c>
      <c r="E538" s="173"/>
      <c r="F538" s="100">
        <f t="shared" si="32"/>
        <v>0</v>
      </c>
    </row>
    <row r="539" spans="1:6" ht="13.5" customHeight="1" thickBot="1">
      <c r="A539" s="105">
        <v>8</v>
      </c>
      <c r="B539" s="201" t="s">
        <v>83</v>
      </c>
      <c r="C539" s="106" t="s">
        <v>84</v>
      </c>
      <c r="D539" s="107">
        <v>13.1</v>
      </c>
      <c r="E539" s="174"/>
      <c r="F539" s="108">
        <f t="shared" si="32"/>
        <v>0</v>
      </c>
    </row>
    <row r="540" spans="1:6" ht="13.5" customHeight="1" thickBot="1">
      <c r="A540" s="286" t="s">
        <v>85</v>
      </c>
      <c r="B540" s="287"/>
      <c r="C540" s="287"/>
      <c r="D540" s="287"/>
      <c r="E540" s="288"/>
      <c r="F540" s="110">
        <f>SUM(F532:F539)</f>
        <v>0</v>
      </c>
    </row>
    <row r="541" spans="1:6" ht="8.25" customHeight="1" thickBot="1">
      <c r="A541" s="190"/>
      <c r="B541" s="190"/>
      <c r="C541" s="190"/>
      <c r="D541" s="190"/>
      <c r="E541" s="190"/>
      <c r="F541" s="191"/>
    </row>
    <row r="542" spans="1:6" ht="13.5" thickBot="1">
      <c r="A542" s="289" t="s">
        <v>350</v>
      </c>
      <c r="B542" s="290"/>
      <c r="C542" s="290"/>
      <c r="D542" s="291"/>
      <c r="E542" s="292" t="s">
        <v>86</v>
      </c>
      <c r="F542" s="293"/>
    </row>
    <row r="543" spans="1:6" ht="13.5" customHeight="1" thickBot="1">
      <c r="A543" s="89" t="s">
        <v>70</v>
      </c>
      <c r="B543" s="203" t="s">
        <v>71</v>
      </c>
      <c r="C543" s="90" t="s">
        <v>72</v>
      </c>
      <c r="D543" s="91" t="s">
        <v>73</v>
      </c>
      <c r="E543" s="90" t="s">
        <v>155</v>
      </c>
      <c r="F543" s="92" t="s">
        <v>156</v>
      </c>
    </row>
    <row r="544" spans="1:6" ht="23.25" customHeight="1">
      <c r="A544" s="134">
        <v>1</v>
      </c>
      <c r="B544" s="204" t="s">
        <v>236</v>
      </c>
      <c r="C544" s="94" t="s">
        <v>77</v>
      </c>
      <c r="D544" s="95">
        <v>1</v>
      </c>
      <c r="E544" s="172"/>
      <c r="F544" s="96">
        <f aca="true" t="shared" si="33" ref="F544:F551">D544*E544</f>
        <v>0</v>
      </c>
    </row>
    <row r="545" spans="1:6" ht="12.75" customHeight="1">
      <c r="A545" s="119">
        <v>2</v>
      </c>
      <c r="B545" s="198" t="s">
        <v>88</v>
      </c>
      <c r="C545" s="98" t="s">
        <v>77</v>
      </c>
      <c r="D545" s="99">
        <v>1</v>
      </c>
      <c r="E545" s="173"/>
      <c r="F545" s="100">
        <f t="shared" si="33"/>
        <v>0</v>
      </c>
    </row>
    <row r="546" spans="1:6" ht="12.75" customHeight="1">
      <c r="A546" s="119">
        <v>3</v>
      </c>
      <c r="B546" s="198" t="s">
        <v>89</v>
      </c>
      <c r="C546" s="98" t="s">
        <v>77</v>
      </c>
      <c r="D546" s="99">
        <v>2</v>
      </c>
      <c r="E546" s="173"/>
      <c r="F546" s="100">
        <f t="shared" si="33"/>
        <v>0</v>
      </c>
    </row>
    <row r="547" spans="1:6" ht="12.75" customHeight="1">
      <c r="A547" s="97">
        <v>4</v>
      </c>
      <c r="B547" s="198" t="s">
        <v>404</v>
      </c>
      <c r="C547" s="98" t="s">
        <v>77</v>
      </c>
      <c r="D547" s="99">
        <v>4</v>
      </c>
      <c r="E547" s="173"/>
      <c r="F547" s="100">
        <f t="shared" si="33"/>
        <v>0</v>
      </c>
    </row>
    <row r="548" spans="1:6" ht="12.75" customHeight="1">
      <c r="A548" s="97">
        <v>5</v>
      </c>
      <c r="B548" s="198" t="s">
        <v>343</v>
      </c>
      <c r="C548" s="98" t="s">
        <v>77</v>
      </c>
      <c r="D548" s="99">
        <v>1</v>
      </c>
      <c r="E548" s="173"/>
      <c r="F548" s="100">
        <f t="shared" si="33"/>
        <v>0</v>
      </c>
    </row>
    <row r="549" spans="1:6" ht="12.75" customHeight="1">
      <c r="A549" s="97">
        <v>6</v>
      </c>
      <c r="B549" s="198" t="s">
        <v>80</v>
      </c>
      <c r="C549" s="98" t="s">
        <v>81</v>
      </c>
      <c r="D549" s="99">
        <v>1</v>
      </c>
      <c r="E549" s="173"/>
      <c r="F549" s="100">
        <f t="shared" si="33"/>
        <v>0</v>
      </c>
    </row>
    <row r="550" spans="1:6" ht="12.75" customHeight="1">
      <c r="A550" s="97">
        <v>7</v>
      </c>
      <c r="B550" s="198" t="s">
        <v>82</v>
      </c>
      <c r="C550" s="98" t="s">
        <v>81</v>
      </c>
      <c r="D550" s="99">
        <v>2.7</v>
      </c>
      <c r="E550" s="173"/>
      <c r="F550" s="100">
        <f t="shared" si="33"/>
        <v>0</v>
      </c>
    </row>
    <row r="551" spans="1:6" ht="13.5" customHeight="1" thickBot="1">
      <c r="A551" s="105">
        <v>8</v>
      </c>
      <c r="B551" s="201" t="s">
        <v>83</v>
      </c>
      <c r="C551" s="106" t="s">
        <v>84</v>
      </c>
      <c r="D551" s="107">
        <v>13.1</v>
      </c>
      <c r="E551" s="174"/>
      <c r="F551" s="108">
        <f t="shared" si="33"/>
        <v>0</v>
      </c>
    </row>
    <row r="552" spans="1:6" ht="13.5" thickBot="1">
      <c r="A552" s="286" t="s">
        <v>85</v>
      </c>
      <c r="B552" s="287"/>
      <c r="C552" s="287"/>
      <c r="D552" s="287"/>
      <c r="E552" s="288"/>
      <c r="F552" s="110">
        <f>SUM(F544:F551)</f>
        <v>0</v>
      </c>
    </row>
    <row r="553" spans="1:6" ht="13.5" thickBot="1">
      <c r="A553" s="190"/>
      <c r="B553" s="190"/>
      <c r="C553" s="190"/>
      <c r="D553" s="190"/>
      <c r="E553" s="190"/>
      <c r="F553" s="191"/>
    </row>
    <row r="554" spans="1:6" ht="16.5" thickBot="1">
      <c r="A554" s="297" t="s">
        <v>354</v>
      </c>
      <c r="B554" s="298"/>
      <c r="C554" s="298"/>
      <c r="D554" s="298"/>
      <c r="E554" s="298"/>
      <c r="F554" s="299"/>
    </row>
    <row r="555" spans="1:6" ht="6" customHeight="1" thickBot="1">
      <c r="A555" s="137"/>
      <c r="B555" s="138"/>
      <c r="C555" s="138"/>
      <c r="D555" s="139"/>
      <c r="E555" s="138"/>
      <c r="F555" s="140"/>
    </row>
    <row r="556" spans="1:6" ht="13.5" thickBot="1">
      <c r="A556" s="321" t="s">
        <v>357</v>
      </c>
      <c r="B556" s="314"/>
      <c r="C556" s="314"/>
      <c r="D556" s="314"/>
      <c r="E556" s="314" t="s">
        <v>86</v>
      </c>
      <c r="F556" s="315"/>
    </row>
    <row r="557" spans="1:6" ht="12.75" customHeight="1">
      <c r="A557" s="269" t="s">
        <v>70</v>
      </c>
      <c r="B557" s="202" t="s">
        <v>71</v>
      </c>
      <c r="C557" s="270" t="s">
        <v>72</v>
      </c>
      <c r="D557" s="271" t="s">
        <v>73</v>
      </c>
      <c r="E557" s="270" t="s">
        <v>155</v>
      </c>
      <c r="F557" s="272" t="s">
        <v>156</v>
      </c>
    </row>
    <row r="558" spans="1:6" ht="12.75">
      <c r="A558" s="119">
        <v>1</v>
      </c>
      <c r="B558" s="198" t="s">
        <v>420</v>
      </c>
      <c r="C558" s="98" t="s">
        <v>135</v>
      </c>
      <c r="D558" s="99">
        <v>186</v>
      </c>
      <c r="E558" s="173"/>
      <c r="F558" s="100">
        <f>+E558*D558</f>
        <v>0</v>
      </c>
    </row>
    <row r="559" spans="1:6" ht="12.75">
      <c r="A559" s="119">
        <v>2</v>
      </c>
      <c r="B559" s="198" t="s">
        <v>421</v>
      </c>
      <c r="C559" s="98" t="s">
        <v>135</v>
      </c>
      <c r="D559" s="99">
        <v>62</v>
      </c>
      <c r="E559" s="173"/>
      <c r="F559" s="100">
        <f>+E559*D559</f>
        <v>0</v>
      </c>
    </row>
    <row r="560" spans="1:6" ht="12.75">
      <c r="A560" s="119">
        <v>3</v>
      </c>
      <c r="B560" s="198" t="s">
        <v>422</v>
      </c>
      <c r="C560" s="98" t="s">
        <v>135</v>
      </c>
      <c r="D560" s="99">
        <v>62</v>
      </c>
      <c r="E560" s="173"/>
      <c r="F560" s="100">
        <f>+E560*D560</f>
        <v>0</v>
      </c>
    </row>
    <row r="561" spans="1:6" ht="12.75" customHeight="1">
      <c r="A561" s="119">
        <v>4</v>
      </c>
      <c r="B561" s="198" t="s">
        <v>345</v>
      </c>
      <c r="C561" s="98" t="s">
        <v>77</v>
      </c>
      <c r="D561" s="99">
        <v>10</v>
      </c>
      <c r="E561" s="173"/>
      <c r="F561" s="100">
        <f>+E561*D561</f>
        <v>0</v>
      </c>
    </row>
    <row r="562" spans="1:6" ht="12.75" customHeight="1">
      <c r="A562" s="119">
        <v>5</v>
      </c>
      <c r="B562" s="198" t="s">
        <v>170</v>
      </c>
      <c r="C562" s="98" t="s">
        <v>77</v>
      </c>
      <c r="D562" s="99">
        <v>0.3</v>
      </c>
      <c r="E562" s="173"/>
      <c r="F562" s="100">
        <f>+E562*D562</f>
        <v>0</v>
      </c>
    </row>
    <row r="563" spans="1:6" ht="12.75" customHeight="1">
      <c r="A563" s="119">
        <v>6</v>
      </c>
      <c r="B563" s="198" t="s">
        <v>237</v>
      </c>
      <c r="C563" s="98" t="s">
        <v>98</v>
      </c>
      <c r="D563" s="99">
        <v>220</v>
      </c>
      <c r="E563" s="173"/>
      <c r="F563" s="100">
        <f>D563*E563</f>
        <v>0</v>
      </c>
    </row>
    <row r="564" spans="1:6" ht="12.75" customHeight="1">
      <c r="A564" s="119">
        <v>7</v>
      </c>
      <c r="B564" s="198" t="s">
        <v>80</v>
      </c>
      <c r="C564" s="98" t="s">
        <v>81</v>
      </c>
      <c r="D564" s="99">
        <v>1</v>
      </c>
      <c r="E564" s="173"/>
      <c r="F564" s="100">
        <f>D564*E564</f>
        <v>0</v>
      </c>
    </row>
    <row r="565" spans="1:6" ht="12.75" customHeight="1">
      <c r="A565" s="119">
        <v>8</v>
      </c>
      <c r="B565" s="198" t="s">
        <v>82</v>
      </c>
      <c r="C565" s="98" t="s">
        <v>81</v>
      </c>
      <c r="D565" s="99">
        <v>2.7</v>
      </c>
      <c r="E565" s="173"/>
      <c r="F565" s="100">
        <f>D565*E565</f>
        <v>0</v>
      </c>
    </row>
    <row r="566" spans="1:6" ht="12.75" customHeight="1" thickBot="1">
      <c r="A566" s="214">
        <v>9</v>
      </c>
      <c r="B566" s="201" t="s">
        <v>83</v>
      </c>
      <c r="C566" s="106" t="s">
        <v>84</v>
      </c>
      <c r="D566" s="107">
        <v>3</v>
      </c>
      <c r="E566" s="174"/>
      <c r="F566" s="108">
        <f>D566*E566</f>
        <v>0</v>
      </c>
    </row>
    <row r="567" spans="1:6" ht="13.5" thickBot="1">
      <c r="A567" s="311" t="s">
        <v>85</v>
      </c>
      <c r="B567" s="312"/>
      <c r="C567" s="312"/>
      <c r="D567" s="312"/>
      <c r="E567" s="316"/>
      <c r="F567" s="102">
        <f>SUM(F558:F566)</f>
        <v>0</v>
      </c>
    </row>
    <row r="568" ht="6" customHeight="1" thickBot="1"/>
    <row r="569" spans="1:6" ht="13.5" thickBot="1">
      <c r="A569" s="289" t="s">
        <v>356</v>
      </c>
      <c r="B569" s="290"/>
      <c r="C569" s="290"/>
      <c r="D569" s="291"/>
      <c r="E569" s="292" t="s">
        <v>86</v>
      </c>
      <c r="F569" s="293"/>
    </row>
    <row r="570" spans="1:6" ht="13.5" customHeight="1" thickBot="1">
      <c r="A570" s="89" t="s">
        <v>70</v>
      </c>
      <c r="B570" s="261" t="s">
        <v>71</v>
      </c>
      <c r="C570" s="90" t="s">
        <v>72</v>
      </c>
      <c r="D570" s="91" t="s">
        <v>73</v>
      </c>
      <c r="E570" s="90" t="s">
        <v>155</v>
      </c>
      <c r="F570" s="92" t="s">
        <v>156</v>
      </c>
    </row>
    <row r="571" spans="1:6" ht="12.75">
      <c r="A571" s="134">
        <v>1</v>
      </c>
      <c r="B571" s="218" t="s">
        <v>15</v>
      </c>
      <c r="C571" s="94" t="s">
        <v>135</v>
      </c>
      <c r="D571" s="95">
        <v>186</v>
      </c>
      <c r="E571" s="172"/>
      <c r="F571" s="96">
        <f>+E571*D571</f>
        <v>0</v>
      </c>
    </row>
    <row r="572" spans="1:6" ht="12.75">
      <c r="A572" s="119">
        <v>2</v>
      </c>
      <c r="B572" s="133" t="s">
        <v>419</v>
      </c>
      <c r="C572" s="98" t="s">
        <v>135</v>
      </c>
      <c r="D572" s="99">
        <v>62</v>
      </c>
      <c r="E572" s="173"/>
      <c r="F572" s="100">
        <f>+E572*D572</f>
        <v>0</v>
      </c>
    </row>
    <row r="573" spans="1:6" ht="12.75">
      <c r="A573" s="119">
        <v>3</v>
      </c>
      <c r="B573" s="133" t="s">
        <v>171</v>
      </c>
      <c r="C573" s="98" t="s">
        <v>135</v>
      </c>
      <c r="D573" s="99">
        <v>62</v>
      </c>
      <c r="E573" s="173"/>
      <c r="F573" s="100">
        <f>+E573*D573</f>
        <v>0</v>
      </c>
    </row>
    <row r="574" spans="1:6" ht="12.75" customHeight="1">
      <c r="A574" s="119">
        <v>2</v>
      </c>
      <c r="B574" s="133" t="s">
        <v>345</v>
      </c>
      <c r="C574" s="98" t="s">
        <v>77</v>
      </c>
      <c r="D574" s="99">
        <v>10</v>
      </c>
      <c r="E574" s="173"/>
      <c r="F574" s="100">
        <f aca="true" t="shared" si="34" ref="F574:F579">D574*E574</f>
        <v>0</v>
      </c>
    </row>
    <row r="575" spans="1:6" ht="12.75" customHeight="1">
      <c r="A575" s="119">
        <v>4</v>
      </c>
      <c r="B575" s="133" t="s">
        <v>170</v>
      </c>
      <c r="C575" s="98" t="s">
        <v>77</v>
      </c>
      <c r="D575" s="99">
        <v>0.3</v>
      </c>
      <c r="E575" s="173"/>
      <c r="F575" s="100">
        <f t="shared" si="34"/>
        <v>0</v>
      </c>
    </row>
    <row r="576" spans="1:6" ht="13.5" customHeight="1">
      <c r="A576" s="119">
        <v>6</v>
      </c>
      <c r="B576" s="133" t="s">
        <v>237</v>
      </c>
      <c r="C576" s="98" t="s">
        <v>127</v>
      </c>
      <c r="D576" s="99">
        <v>200</v>
      </c>
      <c r="E576" s="173"/>
      <c r="F576" s="100">
        <f t="shared" si="34"/>
        <v>0</v>
      </c>
    </row>
    <row r="577" spans="1:6" ht="12.75" customHeight="1">
      <c r="A577" s="119">
        <v>7</v>
      </c>
      <c r="B577" s="133" t="s">
        <v>80</v>
      </c>
      <c r="C577" s="98" t="s">
        <v>81</v>
      </c>
      <c r="D577" s="99">
        <v>1</v>
      </c>
      <c r="E577" s="173"/>
      <c r="F577" s="100">
        <f t="shared" si="34"/>
        <v>0</v>
      </c>
    </row>
    <row r="578" spans="1:6" ht="13.5" customHeight="1">
      <c r="A578" s="119">
        <v>8</v>
      </c>
      <c r="B578" s="133" t="s">
        <v>82</v>
      </c>
      <c r="C578" s="98" t="s">
        <v>81</v>
      </c>
      <c r="D578" s="99">
        <v>2.7</v>
      </c>
      <c r="E578" s="173"/>
      <c r="F578" s="100">
        <f t="shared" si="34"/>
        <v>0</v>
      </c>
    </row>
    <row r="579" spans="1:6" ht="13.5" customHeight="1" thickBot="1">
      <c r="A579" s="214">
        <v>9</v>
      </c>
      <c r="B579" s="262" t="s">
        <v>83</v>
      </c>
      <c r="C579" s="106" t="s">
        <v>84</v>
      </c>
      <c r="D579" s="107">
        <v>3</v>
      </c>
      <c r="E579" s="174"/>
      <c r="F579" s="108">
        <f t="shared" si="34"/>
        <v>0</v>
      </c>
    </row>
    <row r="580" spans="1:6" ht="13.5" thickBot="1">
      <c r="A580" s="300" t="s">
        <v>85</v>
      </c>
      <c r="B580" s="301"/>
      <c r="C580" s="301"/>
      <c r="D580" s="301"/>
      <c r="E580" s="302"/>
      <c r="F580" s="110">
        <f>SUM(F571:F579)</f>
        <v>0</v>
      </c>
    </row>
    <row r="581" spans="1:6" ht="6" customHeight="1" thickBot="1">
      <c r="A581" s="103"/>
      <c r="B581" s="103"/>
      <c r="C581" s="103"/>
      <c r="D581" s="104"/>
      <c r="E581" s="103"/>
      <c r="F581" s="135"/>
    </row>
    <row r="582" spans="1:6" ht="13.5" thickBot="1">
      <c r="A582" s="289" t="s">
        <v>355</v>
      </c>
      <c r="B582" s="290"/>
      <c r="C582" s="290"/>
      <c r="D582" s="291"/>
      <c r="E582" s="292" t="s">
        <v>86</v>
      </c>
      <c r="F582" s="293"/>
    </row>
    <row r="583" spans="1:6" ht="13.5" customHeight="1" thickBot="1">
      <c r="A583" s="89" t="s">
        <v>70</v>
      </c>
      <c r="B583" s="261" t="s">
        <v>71</v>
      </c>
      <c r="C583" s="90" t="s">
        <v>72</v>
      </c>
      <c r="D583" s="91" t="s">
        <v>73</v>
      </c>
      <c r="E583" s="90" t="s">
        <v>155</v>
      </c>
      <c r="F583" s="92" t="s">
        <v>156</v>
      </c>
    </row>
    <row r="584" spans="1:6" ht="12.75">
      <c r="A584" s="134">
        <v>1</v>
      </c>
      <c r="B584" s="218" t="s">
        <v>171</v>
      </c>
      <c r="C584" s="94" t="s">
        <v>135</v>
      </c>
      <c r="D584" s="95">
        <v>180</v>
      </c>
      <c r="E584" s="172"/>
      <c r="F584" s="96">
        <f>+E584*D584</f>
        <v>0</v>
      </c>
    </row>
    <row r="585" spans="1:6" ht="12.75">
      <c r="A585" s="119">
        <v>2</v>
      </c>
      <c r="B585" s="133" t="s">
        <v>15</v>
      </c>
      <c r="C585" s="98" t="s">
        <v>135</v>
      </c>
      <c r="D585" s="99">
        <v>60</v>
      </c>
      <c r="E585" s="173"/>
      <c r="F585" s="100">
        <f>+E585*D585</f>
        <v>0</v>
      </c>
    </row>
    <row r="586" spans="1:6" ht="12.75">
      <c r="A586" s="119">
        <v>3</v>
      </c>
      <c r="B586" s="133" t="s">
        <v>423</v>
      </c>
      <c r="C586" s="98" t="s">
        <v>135</v>
      </c>
      <c r="D586" s="99">
        <v>60</v>
      </c>
      <c r="E586" s="173"/>
      <c r="F586" s="100">
        <f>+E586*D586</f>
        <v>0</v>
      </c>
    </row>
    <row r="587" spans="1:6" ht="12.75" customHeight="1">
      <c r="A587" s="119">
        <v>4</v>
      </c>
      <c r="B587" s="133" t="s">
        <v>172</v>
      </c>
      <c r="C587" s="98" t="s">
        <v>77</v>
      </c>
      <c r="D587" s="99">
        <v>10</v>
      </c>
      <c r="E587" s="173"/>
      <c r="F587" s="100">
        <f aca="true" t="shared" si="35" ref="F587:F592">D587*E587</f>
        <v>0</v>
      </c>
    </row>
    <row r="588" spans="1:6" ht="13.5" customHeight="1">
      <c r="A588" s="119">
        <v>5</v>
      </c>
      <c r="B588" s="133" t="s">
        <v>170</v>
      </c>
      <c r="C588" s="98" t="s">
        <v>77</v>
      </c>
      <c r="D588" s="99">
        <v>0.3</v>
      </c>
      <c r="E588" s="173"/>
      <c r="F588" s="100">
        <f t="shared" si="35"/>
        <v>0</v>
      </c>
    </row>
    <row r="589" spans="1:6" ht="13.5" customHeight="1">
      <c r="A589" s="119">
        <v>6</v>
      </c>
      <c r="B589" s="133" t="s">
        <v>238</v>
      </c>
      <c r="C589" s="98" t="s">
        <v>77</v>
      </c>
      <c r="D589" s="99">
        <v>220</v>
      </c>
      <c r="E589" s="173"/>
      <c r="F589" s="100">
        <f t="shared" si="35"/>
        <v>0</v>
      </c>
    </row>
    <row r="590" spans="1:6" ht="12.75" customHeight="1">
      <c r="A590" s="119">
        <v>7</v>
      </c>
      <c r="B590" s="133" t="s">
        <v>80</v>
      </c>
      <c r="C590" s="98" t="s">
        <v>81</v>
      </c>
      <c r="D590" s="99">
        <v>1</v>
      </c>
      <c r="E590" s="173"/>
      <c r="F590" s="100">
        <f t="shared" si="35"/>
        <v>0</v>
      </c>
    </row>
    <row r="591" spans="1:6" ht="13.5" customHeight="1">
      <c r="A591" s="119">
        <v>8</v>
      </c>
      <c r="B591" s="133" t="s">
        <v>82</v>
      </c>
      <c r="C591" s="98" t="s">
        <v>81</v>
      </c>
      <c r="D591" s="99">
        <v>2.7</v>
      </c>
      <c r="E591" s="173"/>
      <c r="F591" s="100">
        <f t="shared" si="35"/>
        <v>0</v>
      </c>
    </row>
    <row r="592" spans="1:6" ht="13.5" customHeight="1" thickBot="1">
      <c r="A592" s="214">
        <v>9</v>
      </c>
      <c r="B592" s="262" t="s">
        <v>83</v>
      </c>
      <c r="C592" s="106" t="s">
        <v>84</v>
      </c>
      <c r="D592" s="107">
        <v>3</v>
      </c>
      <c r="E592" s="174"/>
      <c r="F592" s="108">
        <f t="shared" si="35"/>
        <v>0</v>
      </c>
    </row>
    <row r="593" spans="1:6" ht="13.5" thickBot="1">
      <c r="A593" s="300" t="s">
        <v>85</v>
      </c>
      <c r="B593" s="301"/>
      <c r="C593" s="301"/>
      <c r="D593" s="301"/>
      <c r="E593" s="302"/>
      <c r="F593" s="110">
        <f>SUM(F584:F592)</f>
        <v>0</v>
      </c>
    </row>
    <row r="594" ht="6" customHeight="1" thickBot="1"/>
    <row r="595" spans="1:6" ht="13.5" thickBot="1">
      <c r="A595" s="289" t="s">
        <v>358</v>
      </c>
      <c r="B595" s="290"/>
      <c r="C595" s="290"/>
      <c r="D595" s="291"/>
      <c r="E595" s="292" t="s">
        <v>86</v>
      </c>
      <c r="F595" s="293"/>
    </row>
    <row r="596" spans="1:6" ht="13.5" customHeight="1" thickBot="1">
      <c r="A596" s="89" t="s">
        <v>70</v>
      </c>
      <c r="B596" s="261" t="s">
        <v>71</v>
      </c>
      <c r="C596" s="90" t="s">
        <v>72</v>
      </c>
      <c r="D596" s="91" t="s">
        <v>73</v>
      </c>
      <c r="E596" s="90" t="s">
        <v>155</v>
      </c>
      <c r="F596" s="92" t="s">
        <v>156</v>
      </c>
    </row>
    <row r="597" spans="1:6" ht="12.75">
      <c r="A597" s="134">
        <v>1</v>
      </c>
      <c r="B597" s="218" t="s">
        <v>171</v>
      </c>
      <c r="C597" s="94" t="s">
        <v>135</v>
      </c>
      <c r="D597" s="95">
        <v>180</v>
      </c>
      <c r="E597" s="172"/>
      <c r="F597" s="96">
        <f>+E597*D597</f>
        <v>0</v>
      </c>
    </row>
    <row r="598" spans="1:6" ht="12.75">
      <c r="A598" s="119">
        <v>2</v>
      </c>
      <c r="B598" s="133" t="s">
        <v>15</v>
      </c>
      <c r="C598" s="98" t="s">
        <v>135</v>
      </c>
      <c r="D598" s="99">
        <v>60</v>
      </c>
      <c r="E598" s="173"/>
      <c r="F598" s="100">
        <f>+E598*D598</f>
        <v>0</v>
      </c>
    </row>
    <row r="599" spans="1:6" ht="12.75">
      <c r="A599" s="119">
        <v>3</v>
      </c>
      <c r="B599" s="133" t="s">
        <v>423</v>
      </c>
      <c r="C599" s="98" t="s">
        <v>135</v>
      </c>
      <c r="D599" s="99">
        <v>60</v>
      </c>
      <c r="E599" s="173"/>
      <c r="F599" s="100">
        <f>+E599*D599</f>
        <v>0</v>
      </c>
    </row>
    <row r="600" spans="1:6" ht="12.75" customHeight="1">
      <c r="A600" s="119">
        <v>4</v>
      </c>
      <c r="B600" s="133" t="s">
        <v>172</v>
      </c>
      <c r="C600" s="98" t="s">
        <v>77</v>
      </c>
      <c r="D600" s="99">
        <v>10</v>
      </c>
      <c r="E600" s="173"/>
      <c r="F600" s="100">
        <f aca="true" t="shared" si="36" ref="F600:F605">D600*E600</f>
        <v>0</v>
      </c>
    </row>
    <row r="601" spans="1:6" ht="12.75" customHeight="1">
      <c r="A601" s="119">
        <v>5</v>
      </c>
      <c r="B601" s="133" t="s">
        <v>170</v>
      </c>
      <c r="C601" s="98" t="s">
        <v>77</v>
      </c>
      <c r="D601" s="99">
        <v>0.3</v>
      </c>
      <c r="E601" s="173"/>
      <c r="F601" s="100">
        <f t="shared" si="36"/>
        <v>0</v>
      </c>
    </row>
    <row r="602" spans="1:6" ht="12.75" customHeight="1">
      <c r="A602" s="119">
        <v>6</v>
      </c>
      <c r="B602" s="133" t="s">
        <v>237</v>
      </c>
      <c r="C602" s="98" t="s">
        <v>77</v>
      </c>
      <c r="D602" s="99">
        <v>200</v>
      </c>
      <c r="E602" s="173"/>
      <c r="F602" s="100">
        <f t="shared" si="36"/>
        <v>0</v>
      </c>
    </row>
    <row r="603" spans="1:6" ht="12.75" customHeight="1">
      <c r="A603" s="119">
        <v>7</v>
      </c>
      <c r="B603" s="133" t="s">
        <v>80</v>
      </c>
      <c r="C603" s="98" t="s">
        <v>81</v>
      </c>
      <c r="D603" s="99">
        <v>1</v>
      </c>
      <c r="E603" s="173"/>
      <c r="F603" s="100">
        <f t="shared" si="36"/>
        <v>0</v>
      </c>
    </row>
    <row r="604" spans="1:6" ht="12.75" customHeight="1">
      <c r="A604" s="119">
        <v>8</v>
      </c>
      <c r="B604" s="133" t="s">
        <v>82</v>
      </c>
      <c r="C604" s="98" t="s">
        <v>81</v>
      </c>
      <c r="D604" s="99">
        <v>2.7</v>
      </c>
      <c r="E604" s="173"/>
      <c r="F604" s="100">
        <f t="shared" si="36"/>
        <v>0</v>
      </c>
    </row>
    <row r="605" spans="1:6" ht="13.5" customHeight="1" thickBot="1">
      <c r="A605" s="214">
        <v>9</v>
      </c>
      <c r="B605" s="262" t="s">
        <v>83</v>
      </c>
      <c r="C605" s="106" t="s">
        <v>84</v>
      </c>
      <c r="D605" s="107">
        <v>3</v>
      </c>
      <c r="E605" s="174"/>
      <c r="F605" s="108">
        <f t="shared" si="36"/>
        <v>0</v>
      </c>
    </row>
    <row r="606" spans="1:6" ht="13.5" thickBot="1">
      <c r="A606" s="286" t="s">
        <v>85</v>
      </c>
      <c r="B606" s="287"/>
      <c r="C606" s="287"/>
      <c r="D606" s="287"/>
      <c r="E606" s="288"/>
      <c r="F606" s="110">
        <f>SUM(F597:F605)</f>
        <v>0</v>
      </c>
    </row>
    <row r="607" ht="8.25" customHeight="1" thickBot="1"/>
    <row r="608" spans="1:6" ht="13.5" thickBot="1">
      <c r="A608" s="289" t="s">
        <v>359</v>
      </c>
      <c r="B608" s="290"/>
      <c r="C608" s="290"/>
      <c r="D608" s="291"/>
      <c r="E608" s="292" t="s">
        <v>86</v>
      </c>
      <c r="F608" s="293"/>
    </row>
    <row r="609" spans="1:6" ht="13.5" customHeight="1" thickBot="1">
      <c r="A609" s="89" t="s">
        <v>70</v>
      </c>
      <c r="B609" s="203" t="s">
        <v>71</v>
      </c>
      <c r="C609" s="90" t="s">
        <v>72</v>
      </c>
      <c r="D609" s="91" t="s">
        <v>73</v>
      </c>
      <c r="E609" s="90" t="s">
        <v>155</v>
      </c>
      <c r="F609" s="92" t="s">
        <v>156</v>
      </c>
    </row>
    <row r="610" spans="1:6" ht="12.75">
      <c r="A610" s="134">
        <v>1</v>
      </c>
      <c r="B610" s="204" t="s">
        <v>171</v>
      </c>
      <c r="C610" s="94" t="s">
        <v>135</v>
      </c>
      <c r="D610" s="95">
        <v>180</v>
      </c>
      <c r="E610" s="172"/>
      <c r="F610" s="213">
        <f>+E610*D610</f>
        <v>0</v>
      </c>
    </row>
    <row r="611" spans="1:6" ht="12.75">
      <c r="A611" s="119">
        <v>2</v>
      </c>
      <c r="B611" s="133" t="s">
        <v>15</v>
      </c>
      <c r="C611" s="116" t="s">
        <v>135</v>
      </c>
      <c r="D611" s="117">
        <v>60</v>
      </c>
      <c r="E611" s="173"/>
      <c r="F611" s="100">
        <f>+E611*D611</f>
        <v>0</v>
      </c>
    </row>
    <row r="612" spans="1:6" ht="12.75">
      <c r="A612" s="119">
        <v>3</v>
      </c>
      <c r="B612" s="212" t="s">
        <v>423</v>
      </c>
      <c r="C612" s="116" t="s">
        <v>135</v>
      </c>
      <c r="D612" s="117">
        <v>60</v>
      </c>
      <c r="E612" s="173"/>
      <c r="F612" s="118">
        <f>+E612*D612</f>
        <v>0</v>
      </c>
    </row>
    <row r="613" spans="1:6" ht="12.75" customHeight="1">
      <c r="A613" s="119">
        <v>4</v>
      </c>
      <c r="B613" s="198" t="s">
        <v>172</v>
      </c>
      <c r="C613" s="98" t="s">
        <v>77</v>
      </c>
      <c r="D613" s="99">
        <v>10</v>
      </c>
      <c r="E613" s="173"/>
      <c r="F613" s="100">
        <f aca="true" t="shared" si="37" ref="F613:F618">D613*E613</f>
        <v>0</v>
      </c>
    </row>
    <row r="614" spans="1:6" ht="13.5" customHeight="1">
      <c r="A614" s="119">
        <v>5</v>
      </c>
      <c r="B614" s="198" t="s">
        <v>170</v>
      </c>
      <c r="C614" s="98" t="s">
        <v>77</v>
      </c>
      <c r="D614" s="99">
        <v>0.3</v>
      </c>
      <c r="E614" s="173"/>
      <c r="F614" s="100">
        <f t="shared" si="37"/>
        <v>0</v>
      </c>
    </row>
    <row r="615" spans="1:6" ht="13.5" customHeight="1">
      <c r="A615" s="119">
        <v>6</v>
      </c>
      <c r="B615" s="198" t="s">
        <v>238</v>
      </c>
      <c r="C615" s="98" t="s">
        <v>77</v>
      </c>
      <c r="D615" s="99">
        <v>220</v>
      </c>
      <c r="E615" s="173"/>
      <c r="F615" s="100">
        <f t="shared" si="37"/>
        <v>0</v>
      </c>
    </row>
    <row r="616" spans="1:6" ht="12.75" customHeight="1">
      <c r="A616" s="119">
        <v>7</v>
      </c>
      <c r="B616" s="198" t="s">
        <v>80</v>
      </c>
      <c r="C616" s="98" t="s">
        <v>81</v>
      </c>
      <c r="D616" s="99">
        <v>1</v>
      </c>
      <c r="E616" s="173"/>
      <c r="F616" s="100">
        <f t="shared" si="37"/>
        <v>0</v>
      </c>
    </row>
    <row r="617" spans="1:6" ht="13.5" customHeight="1">
      <c r="A617" s="119">
        <v>8</v>
      </c>
      <c r="B617" s="198" t="s">
        <v>82</v>
      </c>
      <c r="C617" s="98" t="s">
        <v>81</v>
      </c>
      <c r="D617" s="99">
        <v>2.7</v>
      </c>
      <c r="E617" s="173"/>
      <c r="F617" s="100">
        <f t="shared" si="37"/>
        <v>0</v>
      </c>
    </row>
    <row r="618" spans="1:6" ht="13.5" customHeight="1" thickBot="1">
      <c r="A618" s="214">
        <v>9</v>
      </c>
      <c r="B618" s="201" t="s">
        <v>83</v>
      </c>
      <c r="C618" s="106" t="s">
        <v>84</v>
      </c>
      <c r="D618" s="107">
        <v>3</v>
      </c>
      <c r="E618" s="174"/>
      <c r="F618" s="108">
        <f t="shared" si="37"/>
        <v>0</v>
      </c>
    </row>
    <row r="619" spans="1:6" ht="13.5" thickBot="1">
      <c r="A619" s="300" t="s">
        <v>85</v>
      </c>
      <c r="B619" s="301"/>
      <c r="C619" s="301"/>
      <c r="D619" s="301"/>
      <c r="E619" s="302"/>
      <c r="F619" s="110">
        <f>SUM(F610:F618)</f>
        <v>0</v>
      </c>
    </row>
    <row r="620" ht="6.75" customHeight="1" thickBot="1"/>
    <row r="621" spans="1:6" ht="13.5" thickBot="1">
      <c r="A621" s="289" t="s">
        <v>360</v>
      </c>
      <c r="B621" s="290"/>
      <c r="C621" s="290"/>
      <c r="D621" s="291"/>
      <c r="E621" s="292" t="s">
        <v>86</v>
      </c>
      <c r="F621" s="293"/>
    </row>
    <row r="622" spans="1:6" ht="13.5" customHeight="1" thickBot="1">
      <c r="A622" s="89" t="s">
        <v>70</v>
      </c>
      <c r="B622" s="203" t="s">
        <v>71</v>
      </c>
      <c r="C622" s="90" t="s">
        <v>72</v>
      </c>
      <c r="D622" s="91" t="s">
        <v>73</v>
      </c>
      <c r="E622" s="90" t="s">
        <v>155</v>
      </c>
      <c r="F622" s="92" t="s">
        <v>156</v>
      </c>
    </row>
    <row r="623" spans="1:6" ht="12.75">
      <c r="A623" s="134">
        <v>1</v>
      </c>
      <c r="B623" s="204" t="s">
        <v>171</v>
      </c>
      <c r="C623" s="94" t="s">
        <v>135</v>
      </c>
      <c r="D623" s="95">
        <v>180</v>
      </c>
      <c r="E623" s="172"/>
      <c r="F623" s="96">
        <f>+E623*D623</f>
        <v>0</v>
      </c>
    </row>
    <row r="624" spans="1:6" ht="12.75">
      <c r="A624" s="119">
        <v>2</v>
      </c>
      <c r="B624" s="133" t="s">
        <v>15</v>
      </c>
      <c r="C624" s="116" t="s">
        <v>135</v>
      </c>
      <c r="D624" s="117">
        <v>60</v>
      </c>
      <c r="E624" s="173"/>
      <c r="F624" s="100">
        <f>+E624*D624</f>
        <v>0</v>
      </c>
    </row>
    <row r="625" spans="1:6" ht="12.75">
      <c r="A625" s="119">
        <v>3</v>
      </c>
      <c r="B625" s="212" t="s">
        <v>423</v>
      </c>
      <c r="C625" s="116" t="s">
        <v>135</v>
      </c>
      <c r="D625" s="117">
        <v>60</v>
      </c>
      <c r="E625" s="173"/>
      <c r="F625" s="118">
        <f>+E625*D625</f>
        <v>0</v>
      </c>
    </row>
    <row r="626" spans="1:6" ht="12.75" customHeight="1">
      <c r="A626" s="119">
        <v>3</v>
      </c>
      <c r="B626" s="198" t="s">
        <v>172</v>
      </c>
      <c r="C626" s="98" t="s">
        <v>77</v>
      </c>
      <c r="D626" s="99">
        <v>10</v>
      </c>
      <c r="E626" s="173"/>
      <c r="F626" s="100">
        <f aca="true" t="shared" si="38" ref="F626:F631">D626*E626</f>
        <v>0</v>
      </c>
    </row>
    <row r="627" spans="1:6" ht="12.75" customHeight="1">
      <c r="A627" s="97">
        <v>5</v>
      </c>
      <c r="B627" s="198" t="s">
        <v>170</v>
      </c>
      <c r="C627" s="98" t="s">
        <v>77</v>
      </c>
      <c r="D627" s="99">
        <v>0.3</v>
      </c>
      <c r="E627" s="173"/>
      <c r="F627" s="100">
        <f t="shared" si="38"/>
        <v>0</v>
      </c>
    </row>
    <row r="628" spans="1:6" ht="12.75" customHeight="1">
      <c r="A628" s="97">
        <v>6</v>
      </c>
      <c r="B628" s="198" t="s">
        <v>237</v>
      </c>
      <c r="C628" s="98" t="s">
        <v>77</v>
      </c>
      <c r="D628" s="99">
        <v>200</v>
      </c>
      <c r="E628" s="173"/>
      <c r="F628" s="100">
        <f t="shared" si="38"/>
        <v>0</v>
      </c>
    </row>
    <row r="629" spans="1:6" ht="12.75" customHeight="1">
      <c r="A629" s="97">
        <v>8</v>
      </c>
      <c r="B629" s="198" t="s">
        <v>80</v>
      </c>
      <c r="C629" s="98" t="s">
        <v>81</v>
      </c>
      <c r="D629" s="99">
        <v>1</v>
      </c>
      <c r="E629" s="173"/>
      <c r="F629" s="100">
        <f t="shared" si="38"/>
        <v>0</v>
      </c>
    </row>
    <row r="630" spans="1:6" ht="12.75" customHeight="1">
      <c r="A630" s="97">
        <v>9</v>
      </c>
      <c r="B630" s="198" t="s">
        <v>82</v>
      </c>
      <c r="C630" s="98" t="s">
        <v>81</v>
      </c>
      <c r="D630" s="99">
        <v>2.7</v>
      </c>
      <c r="E630" s="173"/>
      <c r="F630" s="100">
        <f t="shared" si="38"/>
        <v>0</v>
      </c>
    </row>
    <row r="631" spans="1:6" ht="13.5" customHeight="1" thickBot="1">
      <c r="A631" s="105">
        <v>10</v>
      </c>
      <c r="B631" s="201" t="s">
        <v>83</v>
      </c>
      <c r="C631" s="106" t="s">
        <v>84</v>
      </c>
      <c r="D631" s="107">
        <v>3</v>
      </c>
      <c r="E631" s="174"/>
      <c r="F631" s="108">
        <f t="shared" si="38"/>
        <v>0</v>
      </c>
    </row>
    <row r="632" spans="1:6" ht="13.5" thickBot="1">
      <c r="A632" s="286" t="s">
        <v>85</v>
      </c>
      <c r="B632" s="287"/>
      <c r="C632" s="287"/>
      <c r="D632" s="287"/>
      <c r="E632" s="288"/>
      <c r="F632" s="110">
        <f>SUM(F623:F631)</f>
        <v>0</v>
      </c>
    </row>
    <row r="633" ht="5.25" customHeight="1" thickBot="1"/>
    <row r="634" spans="1:6" ht="13.5" customHeight="1" thickBot="1">
      <c r="A634" s="289" t="s">
        <v>361</v>
      </c>
      <c r="B634" s="290"/>
      <c r="C634" s="290"/>
      <c r="D634" s="291"/>
      <c r="E634" s="292" t="s">
        <v>86</v>
      </c>
      <c r="F634" s="293"/>
    </row>
    <row r="635" spans="1:6" ht="13.5" customHeight="1" thickBot="1">
      <c r="A635" s="89" t="s">
        <v>70</v>
      </c>
      <c r="B635" s="203" t="s">
        <v>71</v>
      </c>
      <c r="C635" s="90" t="s">
        <v>72</v>
      </c>
      <c r="D635" s="91" t="s">
        <v>73</v>
      </c>
      <c r="E635" s="90" t="s">
        <v>155</v>
      </c>
      <c r="F635" s="92" t="s">
        <v>156</v>
      </c>
    </row>
    <row r="636" spans="1:6" ht="12.75">
      <c r="A636" s="134">
        <v>1</v>
      </c>
      <c r="B636" s="204" t="s">
        <v>362</v>
      </c>
      <c r="C636" s="94" t="s">
        <v>135</v>
      </c>
      <c r="D636" s="95">
        <v>36</v>
      </c>
      <c r="E636" s="172"/>
      <c r="F636" s="96">
        <f>+E636*D636</f>
        <v>0</v>
      </c>
    </row>
    <row r="637" spans="1:6" ht="12.75" customHeight="1">
      <c r="A637" s="119">
        <v>3</v>
      </c>
      <c r="B637" s="198" t="s">
        <v>363</v>
      </c>
      <c r="C637" s="98" t="s">
        <v>77</v>
      </c>
      <c r="D637" s="99">
        <v>10</v>
      </c>
      <c r="E637" s="173"/>
      <c r="F637" s="100">
        <f aca="true" t="shared" si="39" ref="F637:F642">D637*E637</f>
        <v>0</v>
      </c>
    </row>
    <row r="638" spans="1:6" ht="12.75" customHeight="1">
      <c r="A638" s="97">
        <v>5</v>
      </c>
      <c r="B638" s="198" t="s">
        <v>170</v>
      </c>
      <c r="C638" s="98" t="s">
        <v>77</v>
      </c>
      <c r="D638" s="99">
        <v>0.3</v>
      </c>
      <c r="E638" s="173"/>
      <c r="F638" s="100">
        <f t="shared" si="39"/>
        <v>0</v>
      </c>
    </row>
    <row r="639" spans="1:6" ht="12.75" customHeight="1">
      <c r="A639" s="97">
        <v>6</v>
      </c>
      <c r="B639" s="198" t="s">
        <v>237</v>
      </c>
      <c r="C639" s="98" t="s">
        <v>77</v>
      </c>
      <c r="D639" s="99">
        <v>200</v>
      </c>
      <c r="E639" s="173"/>
      <c r="F639" s="100">
        <f t="shared" si="39"/>
        <v>0</v>
      </c>
    </row>
    <row r="640" spans="1:6" ht="12.75" customHeight="1">
      <c r="A640" s="97">
        <v>8</v>
      </c>
      <c r="B640" s="198" t="s">
        <v>80</v>
      </c>
      <c r="C640" s="98" t="s">
        <v>81</v>
      </c>
      <c r="D640" s="99">
        <v>1</v>
      </c>
      <c r="E640" s="173"/>
      <c r="F640" s="100">
        <f t="shared" si="39"/>
        <v>0</v>
      </c>
    </row>
    <row r="641" spans="1:6" ht="12.75" customHeight="1">
      <c r="A641" s="97">
        <v>9</v>
      </c>
      <c r="B641" s="198" t="s">
        <v>82</v>
      </c>
      <c r="C641" s="98" t="s">
        <v>81</v>
      </c>
      <c r="D641" s="99">
        <v>2.7</v>
      </c>
      <c r="E641" s="173"/>
      <c r="F641" s="100">
        <f t="shared" si="39"/>
        <v>0</v>
      </c>
    </row>
    <row r="642" spans="1:6" ht="13.5" customHeight="1" thickBot="1">
      <c r="A642" s="105">
        <v>10</v>
      </c>
      <c r="B642" s="201" t="s">
        <v>83</v>
      </c>
      <c r="C642" s="106" t="s">
        <v>84</v>
      </c>
      <c r="D642" s="107">
        <v>4</v>
      </c>
      <c r="E642" s="174"/>
      <c r="F642" s="108">
        <f t="shared" si="39"/>
        <v>0</v>
      </c>
    </row>
    <row r="643" spans="1:6" ht="13.5" customHeight="1" thickBot="1">
      <c r="A643" s="286" t="s">
        <v>85</v>
      </c>
      <c r="B643" s="287"/>
      <c r="C643" s="287"/>
      <c r="D643" s="287"/>
      <c r="E643" s="288"/>
      <c r="F643" s="110">
        <f>SUM(F636:F642)</f>
        <v>0</v>
      </c>
    </row>
    <row r="644" ht="13.5" thickBot="1"/>
    <row r="645" spans="1:6" ht="16.5" thickBot="1">
      <c r="A645" s="297" t="s">
        <v>3</v>
      </c>
      <c r="B645" s="298"/>
      <c r="C645" s="298"/>
      <c r="D645" s="298"/>
      <c r="E645" s="298"/>
      <c r="F645" s="299"/>
    </row>
    <row r="646" spans="1:6" ht="6" customHeight="1" thickBot="1">
      <c r="A646" s="153"/>
      <c r="B646" s="153"/>
      <c r="C646" s="153"/>
      <c r="D646" s="154"/>
      <c r="E646" s="153"/>
      <c r="F646" s="153"/>
    </row>
    <row r="647" spans="1:6" ht="13.5" thickBot="1">
      <c r="A647" s="289" t="s">
        <v>364</v>
      </c>
      <c r="B647" s="290"/>
      <c r="C647" s="290"/>
      <c r="D647" s="294"/>
      <c r="E647" s="295" t="s">
        <v>188</v>
      </c>
      <c r="F647" s="296"/>
    </row>
    <row r="648" spans="1:6" ht="13.5" customHeight="1" thickBot="1">
      <c r="A648" s="141" t="s">
        <v>70</v>
      </c>
      <c r="B648" s="205" t="s">
        <v>71</v>
      </c>
      <c r="C648" s="142" t="s">
        <v>127</v>
      </c>
      <c r="D648" s="91" t="s">
        <v>189</v>
      </c>
      <c r="E648" s="142" t="s">
        <v>190</v>
      </c>
      <c r="F648" s="143" t="s">
        <v>191</v>
      </c>
    </row>
    <row r="649" spans="1:6" ht="12.75" customHeight="1">
      <c r="A649" s="93">
        <v>1</v>
      </c>
      <c r="B649" s="208" t="s">
        <v>4</v>
      </c>
      <c r="C649" s="94" t="s">
        <v>98</v>
      </c>
      <c r="D649" s="95">
        <v>1</v>
      </c>
      <c r="E649" s="180"/>
      <c r="F649" s="129">
        <f>+E649*D649</f>
        <v>0</v>
      </c>
    </row>
    <row r="650" spans="1:6" ht="12.75" customHeight="1">
      <c r="A650" s="97">
        <v>2</v>
      </c>
      <c r="B650" s="209" t="s">
        <v>196</v>
      </c>
      <c r="C650" s="98" t="s">
        <v>98</v>
      </c>
      <c r="D650" s="99">
        <v>10</v>
      </c>
      <c r="E650" s="178"/>
      <c r="F650" s="126">
        <f>+E650*D650</f>
        <v>0</v>
      </c>
    </row>
    <row r="651" spans="1:6" ht="12.75" customHeight="1">
      <c r="A651" s="97">
        <v>3</v>
      </c>
      <c r="B651" s="198" t="s">
        <v>194</v>
      </c>
      <c r="C651" s="98" t="s">
        <v>81</v>
      </c>
      <c r="D651" s="99">
        <v>0.0008</v>
      </c>
      <c r="E651" s="178"/>
      <c r="F651" s="126">
        <f>+E651*D651</f>
        <v>0</v>
      </c>
    </row>
    <row r="652" spans="1:6" ht="12.75" customHeight="1">
      <c r="A652" s="97">
        <v>5</v>
      </c>
      <c r="B652" s="198" t="s">
        <v>82</v>
      </c>
      <c r="C652" s="98" t="s">
        <v>81</v>
      </c>
      <c r="D652" s="99">
        <v>0.01</v>
      </c>
      <c r="E652" s="178"/>
      <c r="F652" s="126">
        <f>+E652*D652</f>
        <v>0</v>
      </c>
    </row>
    <row r="653" spans="1:6" ht="13.5" customHeight="1" thickBot="1">
      <c r="A653" s="105">
        <v>6</v>
      </c>
      <c r="B653" s="201" t="s">
        <v>195</v>
      </c>
      <c r="C653" s="106" t="s">
        <v>84</v>
      </c>
      <c r="D653" s="107">
        <v>2</v>
      </c>
      <c r="E653" s="181"/>
      <c r="F653" s="126">
        <f>+E653*D653</f>
        <v>0</v>
      </c>
    </row>
    <row r="654" spans="1:6" ht="13.5" thickBot="1">
      <c r="A654" s="311" t="s">
        <v>85</v>
      </c>
      <c r="B654" s="312"/>
      <c r="C654" s="312"/>
      <c r="D654" s="312"/>
      <c r="E654" s="316"/>
      <c r="F654" s="102">
        <f>SUM(F649:F653)</f>
        <v>0</v>
      </c>
    </row>
    <row r="655" spans="1:6" ht="6" customHeight="1" thickBot="1">
      <c r="A655" s="190"/>
      <c r="B655" s="190"/>
      <c r="C655" s="190"/>
      <c r="D655" s="190"/>
      <c r="E655" s="190"/>
      <c r="F655" s="191"/>
    </row>
    <row r="656" spans="1:6" ht="13.5" thickBot="1">
      <c r="A656" s="289" t="s">
        <v>365</v>
      </c>
      <c r="B656" s="290"/>
      <c r="C656" s="290"/>
      <c r="D656" s="294"/>
      <c r="E656" s="295" t="s">
        <v>188</v>
      </c>
      <c r="F656" s="296"/>
    </row>
    <row r="657" spans="1:6" ht="13.5" customHeight="1" thickBot="1">
      <c r="A657" s="141" t="s">
        <v>70</v>
      </c>
      <c r="B657" s="205" t="s">
        <v>71</v>
      </c>
      <c r="C657" s="142" t="s">
        <v>127</v>
      </c>
      <c r="D657" s="91" t="s">
        <v>189</v>
      </c>
      <c r="E657" s="142" t="s">
        <v>190</v>
      </c>
      <c r="F657" s="143" t="s">
        <v>191</v>
      </c>
    </row>
    <row r="658" spans="1:6" ht="12.75" customHeight="1">
      <c r="A658" s="93">
        <v>1</v>
      </c>
      <c r="B658" s="208" t="s">
        <v>366</v>
      </c>
      <c r="C658" s="94" t="s">
        <v>98</v>
      </c>
      <c r="D658" s="95">
        <v>1</v>
      </c>
      <c r="E658" s="180"/>
      <c r="F658" s="129">
        <f>+E658*D658</f>
        <v>0</v>
      </c>
    </row>
    <row r="659" spans="1:6" ht="12.75" customHeight="1">
      <c r="A659" s="97">
        <v>2</v>
      </c>
      <c r="B659" s="209" t="s">
        <v>196</v>
      </c>
      <c r="C659" s="98" t="s">
        <v>98</v>
      </c>
      <c r="D659" s="99">
        <v>10</v>
      </c>
      <c r="E659" s="178"/>
      <c r="F659" s="126">
        <f>+E659*D659</f>
        <v>0</v>
      </c>
    </row>
    <row r="660" spans="1:6" ht="12.75" customHeight="1">
      <c r="A660" s="97">
        <v>3</v>
      </c>
      <c r="B660" s="198" t="s">
        <v>194</v>
      </c>
      <c r="C660" s="98" t="s">
        <v>81</v>
      </c>
      <c r="D660" s="99">
        <v>0.0008</v>
      </c>
      <c r="E660" s="178"/>
      <c r="F660" s="126">
        <f>+E660*D660</f>
        <v>0</v>
      </c>
    </row>
    <row r="661" spans="1:6" ht="12.75" customHeight="1">
      <c r="A661" s="97">
        <v>5</v>
      </c>
      <c r="B661" s="198" t="s">
        <v>82</v>
      </c>
      <c r="C661" s="98" t="s">
        <v>81</v>
      </c>
      <c r="D661" s="99">
        <v>0.01</v>
      </c>
      <c r="E661" s="178"/>
      <c r="F661" s="126">
        <f>+E661*D661</f>
        <v>0</v>
      </c>
    </row>
    <row r="662" spans="1:6" ht="13.5" customHeight="1" thickBot="1">
      <c r="A662" s="105">
        <v>6</v>
      </c>
      <c r="B662" s="201" t="s">
        <v>195</v>
      </c>
      <c r="C662" s="106" t="s">
        <v>84</v>
      </c>
      <c r="D662" s="107">
        <v>2</v>
      </c>
      <c r="E662" s="181"/>
      <c r="F662" s="126">
        <f>+E662*D662</f>
        <v>0</v>
      </c>
    </row>
    <row r="663" spans="1:6" ht="13.5" thickBot="1">
      <c r="A663" s="311" t="s">
        <v>85</v>
      </c>
      <c r="B663" s="312"/>
      <c r="C663" s="312"/>
      <c r="D663" s="312"/>
      <c r="E663" s="316"/>
      <c r="F663" s="102">
        <f>SUM(F658:F662)</f>
        <v>0</v>
      </c>
    </row>
    <row r="664" spans="1:6" ht="13.5" thickBot="1">
      <c r="A664" s="190"/>
      <c r="B664" s="190"/>
      <c r="C664" s="190"/>
      <c r="D664" s="190"/>
      <c r="E664" s="190"/>
      <c r="F664" s="191"/>
    </row>
    <row r="665" spans="1:6" ht="16.5" thickBot="1">
      <c r="A665" s="297" t="s">
        <v>8</v>
      </c>
      <c r="B665" s="298"/>
      <c r="C665" s="298"/>
      <c r="D665" s="298"/>
      <c r="E665" s="298"/>
      <c r="F665" s="299"/>
    </row>
    <row r="666" spans="1:6" ht="6.75" customHeight="1" thickBot="1">
      <c r="A666" s="148"/>
      <c r="B666" s="149"/>
      <c r="C666" s="149"/>
      <c r="D666" s="150"/>
      <c r="E666" s="151"/>
      <c r="F666" s="151"/>
    </row>
    <row r="667" spans="1:6" ht="13.5" customHeight="1" thickBot="1">
      <c r="A667" s="289" t="s">
        <v>6</v>
      </c>
      <c r="B667" s="290"/>
      <c r="C667" s="290"/>
      <c r="D667" s="293"/>
      <c r="E667" s="334" t="s">
        <v>188</v>
      </c>
      <c r="F667" s="335"/>
    </row>
    <row r="668" spans="1:6" ht="13.5" customHeight="1" thickBot="1">
      <c r="A668" s="159" t="s">
        <v>70</v>
      </c>
      <c r="B668" s="205" t="s">
        <v>71</v>
      </c>
      <c r="C668" s="160" t="s">
        <v>127</v>
      </c>
      <c r="D668" s="161" t="s">
        <v>189</v>
      </c>
      <c r="E668" s="160" t="s">
        <v>190</v>
      </c>
      <c r="F668" s="162" t="s">
        <v>191</v>
      </c>
    </row>
    <row r="669" spans="1:6" ht="12.75">
      <c r="A669" s="155">
        <v>1</v>
      </c>
      <c r="B669" s="204" t="s">
        <v>239</v>
      </c>
      <c r="C669" s="156" t="s">
        <v>98</v>
      </c>
      <c r="D669" s="157">
        <v>1</v>
      </c>
      <c r="E669" s="183"/>
      <c r="F669" s="158">
        <f>+E669*D669</f>
        <v>0</v>
      </c>
    </row>
    <row r="670" spans="1:6" ht="12.75" customHeight="1">
      <c r="A670" s="97">
        <v>2</v>
      </c>
      <c r="B670" s="198" t="s">
        <v>197</v>
      </c>
      <c r="C670" s="98" t="s">
        <v>81</v>
      </c>
      <c r="D670" s="99">
        <v>0.008</v>
      </c>
      <c r="E670" s="173"/>
      <c r="F670" s="100">
        <f>+E670*D670</f>
        <v>0</v>
      </c>
    </row>
    <row r="671" spans="1:6" ht="12.75" customHeight="1">
      <c r="A671" s="166">
        <v>3</v>
      </c>
      <c r="B671" s="200" t="s">
        <v>82</v>
      </c>
      <c r="C671" s="167" t="s">
        <v>81</v>
      </c>
      <c r="D671" s="168">
        <v>0.005</v>
      </c>
      <c r="E671" s="185"/>
      <c r="F671" s="100">
        <f>+E671*D671</f>
        <v>0</v>
      </c>
    </row>
    <row r="672" spans="1:6" ht="13.5" customHeight="1" thickBot="1">
      <c r="A672" s="163">
        <v>6</v>
      </c>
      <c r="B672" s="199" t="s">
        <v>198</v>
      </c>
      <c r="C672" s="164" t="s">
        <v>84</v>
      </c>
      <c r="D672" s="165">
        <v>12</v>
      </c>
      <c r="E672" s="184"/>
      <c r="F672" s="100">
        <f>+E672*D672</f>
        <v>0</v>
      </c>
    </row>
    <row r="673" spans="1:6" ht="13.5" customHeight="1" thickBot="1">
      <c r="A673" s="286" t="s">
        <v>85</v>
      </c>
      <c r="B673" s="287"/>
      <c r="C673" s="287"/>
      <c r="D673" s="287"/>
      <c r="E673" s="313"/>
      <c r="F673" s="123">
        <f>SUM(F669:F672)</f>
        <v>0</v>
      </c>
    </row>
    <row r="674" spans="1:6" ht="6" customHeight="1" thickBot="1">
      <c r="A674" s="144"/>
      <c r="B674" s="145"/>
      <c r="C674" s="145"/>
      <c r="D674" s="146"/>
      <c r="E674" s="147"/>
      <c r="F674" s="147"/>
    </row>
    <row r="675" spans="1:6" ht="13.5" thickBot="1">
      <c r="A675" s="289" t="s">
        <v>7</v>
      </c>
      <c r="B675" s="290"/>
      <c r="C675" s="290"/>
      <c r="D675" s="331"/>
      <c r="E675" s="336" t="s">
        <v>188</v>
      </c>
      <c r="F675" s="296"/>
    </row>
    <row r="676" spans="1:6" ht="13.5" customHeight="1" thickBot="1">
      <c r="A676" s="159" t="s">
        <v>70</v>
      </c>
      <c r="B676" s="205" t="s">
        <v>71</v>
      </c>
      <c r="C676" s="160" t="s">
        <v>127</v>
      </c>
      <c r="D676" s="161" t="s">
        <v>189</v>
      </c>
      <c r="E676" s="160" t="s">
        <v>190</v>
      </c>
      <c r="F676" s="162" t="s">
        <v>191</v>
      </c>
    </row>
    <row r="677" spans="1:6" ht="12.75" customHeight="1">
      <c r="A677" s="155">
        <v>1</v>
      </c>
      <c r="B677" s="204" t="s">
        <v>249</v>
      </c>
      <c r="C677" s="156" t="s">
        <v>98</v>
      </c>
      <c r="D677" s="157">
        <v>1</v>
      </c>
      <c r="E677" s="183"/>
      <c r="F677" s="158">
        <f>+E677*D677</f>
        <v>0</v>
      </c>
    </row>
    <row r="678" spans="1:6" ht="12.75" customHeight="1">
      <c r="A678" s="97">
        <v>2</v>
      </c>
      <c r="B678" s="198" t="s">
        <v>197</v>
      </c>
      <c r="C678" s="98" t="s">
        <v>81</v>
      </c>
      <c r="D678" s="99">
        <v>0.008</v>
      </c>
      <c r="E678" s="173"/>
      <c r="F678" s="100">
        <f>+E678*D678</f>
        <v>0</v>
      </c>
    </row>
    <row r="679" spans="1:6" ht="12.75">
      <c r="A679" s="169">
        <v>4</v>
      </c>
      <c r="B679" s="198" t="s">
        <v>199</v>
      </c>
      <c r="C679" s="170" t="s">
        <v>81</v>
      </c>
      <c r="D679" s="171">
        <v>0.05</v>
      </c>
      <c r="E679" s="186"/>
      <c r="F679" s="100">
        <f>+E679*D679</f>
        <v>0</v>
      </c>
    </row>
    <row r="680" spans="1:6" ht="13.5" customHeight="1" thickBot="1">
      <c r="A680" s="163">
        <v>5</v>
      </c>
      <c r="B680" s="201" t="s">
        <v>198</v>
      </c>
      <c r="C680" s="164" t="s">
        <v>84</v>
      </c>
      <c r="D680" s="165">
        <v>1</v>
      </c>
      <c r="E680" s="184"/>
      <c r="F680" s="100">
        <f>+E680*D680</f>
        <v>0</v>
      </c>
    </row>
    <row r="681" spans="1:6" ht="13.5" thickBot="1">
      <c r="A681" s="311" t="s">
        <v>85</v>
      </c>
      <c r="B681" s="312"/>
      <c r="C681" s="312"/>
      <c r="D681" s="312"/>
      <c r="E681" s="316"/>
      <c r="F681" s="102">
        <f>SUM(F677:F680)</f>
        <v>0</v>
      </c>
    </row>
    <row r="682" spans="1:6" ht="6" customHeight="1" thickBot="1">
      <c r="A682" s="144"/>
      <c r="B682" s="145"/>
      <c r="C682" s="145"/>
      <c r="D682" s="146"/>
      <c r="E682" s="147"/>
      <c r="F682" s="147"/>
    </row>
    <row r="683" spans="1:6" ht="13.5" thickBot="1">
      <c r="A683" s="289" t="s">
        <v>9</v>
      </c>
      <c r="B683" s="290"/>
      <c r="C683" s="290"/>
      <c r="D683" s="331"/>
      <c r="E683" s="336" t="s">
        <v>188</v>
      </c>
      <c r="F683" s="296"/>
    </row>
    <row r="684" spans="1:6" ht="13.5" customHeight="1" thickBot="1">
      <c r="A684" s="159" t="s">
        <v>70</v>
      </c>
      <c r="B684" s="205" t="s">
        <v>71</v>
      </c>
      <c r="C684" s="160" t="s">
        <v>127</v>
      </c>
      <c r="D684" s="161" t="s">
        <v>189</v>
      </c>
      <c r="E684" s="160" t="s">
        <v>190</v>
      </c>
      <c r="F684" s="162" t="s">
        <v>191</v>
      </c>
    </row>
    <row r="685" spans="1:6" ht="12.75" customHeight="1">
      <c r="A685" s="155">
        <v>1</v>
      </c>
      <c r="B685" s="204" t="s">
        <v>250</v>
      </c>
      <c r="C685" s="156" t="s">
        <v>98</v>
      </c>
      <c r="D685" s="157">
        <v>1</v>
      </c>
      <c r="E685" s="183"/>
      <c r="F685" s="158">
        <f>+E685*D685</f>
        <v>0</v>
      </c>
    </row>
    <row r="686" spans="1:6" ht="12.75" customHeight="1">
      <c r="A686" s="97">
        <v>2</v>
      </c>
      <c r="B686" s="198" t="s">
        <v>197</v>
      </c>
      <c r="C686" s="98" t="s">
        <v>81</v>
      </c>
      <c r="D686" s="99">
        <v>0.008</v>
      </c>
      <c r="E686" s="173"/>
      <c r="F686" s="100">
        <f>+E686*D686</f>
        <v>0</v>
      </c>
    </row>
    <row r="687" spans="1:6" ht="12.75" customHeight="1">
      <c r="A687" s="166">
        <v>3</v>
      </c>
      <c r="B687" s="200" t="s">
        <v>82</v>
      </c>
      <c r="C687" s="167" t="s">
        <v>81</v>
      </c>
      <c r="D687" s="168">
        <v>0.005</v>
      </c>
      <c r="E687" s="185"/>
      <c r="F687" s="100">
        <f>+E687*D687</f>
        <v>0</v>
      </c>
    </row>
    <row r="688" spans="1:6" ht="12.75">
      <c r="A688" s="169">
        <v>4</v>
      </c>
      <c r="B688" s="210" t="s">
        <v>199</v>
      </c>
      <c r="C688" s="170" t="s">
        <v>81</v>
      </c>
      <c r="D688" s="171">
        <v>0.05</v>
      </c>
      <c r="E688" s="186"/>
      <c r="F688" s="100">
        <f>+E688*D688</f>
        <v>0</v>
      </c>
    </row>
    <row r="689" spans="1:6" ht="13.5" customHeight="1" thickBot="1">
      <c r="A689" s="163">
        <v>5</v>
      </c>
      <c r="B689" s="201" t="s">
        <v>198</v>
      </c>
      <c r="C689" s="164" t="s">
        <v>84</v>
      </c>
      <c r="D689" s="165">
        <v>4</v>
      </c>
      <c r="E689" s="184"/>
      <c r="F689" s="100">
        <f>+E689*D689</f>
        <v>0</v>
      </c>
    </row>
    <row r="690" spans="1:6" ht="13.5" thickBot="1">
      <c r="A690" s="311" t="s">
        <v>85</v>
      </c>
      <c r="B690" s="312"/>
      <c r="C690" s="312"/>
      <c r="D690" s="312"/>
      <c r="E690" s="316"/>
      <c r="F690" s="102">
        <f>SUM(F685:F689)</f>
        <v>0</v>
      </c>
    </row>
    <row r="691" spans="1:6" ht="5.25" customHeight="1" thickBot="1">
      <c r="A691" s="144"/>
      <c r="B691" s="145"/>
      <c r="C691" s="145"/>
      <c r="D691" s="146"/>
      <c r="E691" s="147"/>
      <c r="F691" s="147"/>
    </row>
    <row r="692" spans="1:6" ht="18.75" customHeight="1" thickBot="1">
      <c r="A692" s="289" t="s">
        <v>10</v>
      </c>
      <c r="B692" s="290"/>
      <c r="C692" s="290"/>
      <c r="D692" s="331"/>
      <c r="E692" s="336" t="s">
        <v>188</v>
      </c>
      <c r="F692" s="296"/>
    </row>
    <row r="693" spans="1:6" ht="13.5" customHeight="1" thickBot="1">
      <c r="A693" s="159" t="s">
        <v>70</v>
      </c>
      <c r="B693" s="205" t="s">
        <v>71</v>
      </c>
      <c r="C693" s="160" t="s">
        <v>127</v>
      </c>
      <c r="D693" s="161" t="s">
        <v>189</v>
      </c>
      <c r="E693" s="160" t="s">
        <v>190</v>
      </c>
      <c r="F693" s="162" t="s">
        <v>191</v>
      </c>
    </row>
    <row r="694" spans="1:6" ht="12.75" customHeight="1">
      <c r="A694" s="155">
        <v>1</v>
      </c>
      <c r="B694" s="204" t="s">
        <v>179</v>
      </c>
      <c r="C694" s="156" t="s">
        <v>98</v>
      </c>
      <c r="D694" s="157">
        <v>1</v>
      </c>
      <c r="E694" s="183"/>
      <c r="F694" s="158">
        <f>+E694*D694</f>
        <v>0</v>
      </c>
    </row>
    <row r="695" spans="1:6" ht="12.75" customHeight="1">
      <c r="A695" s="97">
        <v>2</v>
      </c>
      <c r="B695" s="198" t="s">
        <v>197</v>
      </c>
      <c r="C695" s="98" t="s">
        <v>81</v>
      </c>
      <c r="D695" s="99">
        <v>0.008</v>
      </c>
      <c r="E695" s="173"/>
      <c r="F695" s="100">
        <f>+E695*D695</f>
        <v>0</v>
      </c>
    </row>
    <row r="696" spans="1:6" ht="12.75" customHeight="1">
      <c r="A696" s="166">
        <v>3</v>
      </c>
      <c r="B696" s="200" t="s">
        <v>82</v>
      </c>
      <c r="C696" s="167" t="s">
        <v>81</v>
      </c>
      <c r="D696" s="168">
        <v>0.005</v>
      </c>
      <c r="E696" s="185"/>
      <c r="F696" s="100">
        <f>+E696*D696</f>
        <v>0</v>
      </c>
    </row>
    <row r="697" spans="1:6" ht="12.75">
      <c r="A697" s="169">
        <v>4</v>
      </c>
      <c r="B697" s="210" t="s">
        <v>199</v>
      </c>
      <c r="C697" s="170" t="s">
        <v>81</v>
      </c>
      <c r="D697" s="171">
        <v>0.05</v>
      </c>
      <c r="E697" s="186"/>
      <c r="F697" s="100">
        <f>+E697*D697</f>
        <v>0</v>
      </c>
    </row>
    <row r="698" spans="1:6" ht="13.5" customHeight="1" thickBot="1">
      <c r="A698" s="163">
        <v>5</v>
      </c>
      <c r="B698" s="201" t="s">
        <v>198</v>
      </c>
      <c r="C698" s="164" t="s">
        <v>84</v>
      </c>
      <c r="D698" s="165">
        <v>2</v>
      </c>
      <c r="E698" s="184"/>
      <c r="F698" s="100">
        <f>+E698*D698</f>
        <v>0</v>
      </c>
    </row>
    <row r="699" spans="1:6" ht="13.5" thickBot="1">
      <c r="A699" s="311" t="s">
        <v>85</v>
      </c>
      <c r="B699" s="312"/>
      <c r="C699" s="312"/>
      <c r="D699" s="312"/>
      <c r="E699" s="316"/>
      <c r="F699" s="102">
        <f>SUM(F694:F698)</f>
        <v>0</v>
      </c>
    </row>
    <row r="700" spans="1:6" ht="6.75" customHeight="1" thickBot="1">
      <c r="A700" s="144"/>
      <c r="B700" s="145"/>
      <c r="C700" s="145"/>
      <c r="D700" s="146"/>
      <c r="E700" s="147"/>
      <c r="F700" s="147"/>
    </row>
    <row r="701" spans="1:6" ht="13.5" thickBot="1">
      <c r="A701" s="321" t="s">
        <v>368</v>
      </c>
      <c r="B701" s="314"/>
      <c r="C701" s="314"/>
      <c r="D701" s="337"/>
      <c r="E701" s="338" t="s">
        <v>192</v>
      </c>
      <c r="F701" s="339"/>
    </row>
    <row r="702" spans="1:6" ht="12.75" customHeight="1" thickBot="1">
      <c r="A702" s="273" t="s">
        <v>70</v>
      </c>
      <c r="B702" s="274" t="s">
        <v>71</v>
      </c>
      <c r="C702" s="274" t="s">
        <v>127</v>
      </c>
      <c r="D702" s="113" t="s">
        <v>189</v>
      </c>
      <c r="E702" s="274" t="s">
        <v>190</v>
      </c>
      <c r="F702" s="275" t="s">
        <v>191</v>
      </c>
    </row>
    <row r="703" spans="1:6" ht="12.75" customHeight="1">
      <c r="A703" s="132">
        <v>1</v>
      </c>
      <c r="B703" s="276" t="s">
        <v>424</v>
      </c>
      <c r="C703" s="116" t="s">
        <v>98</v>
      </c>
      <c r="D703" s="117">
        <v>1</v>
      </c>
      <c r="E703" s="175"/>
      <c r="F703" s="118">
        <f>+E703*D703</f>
        <v>0</v>
      </c>
    </row>
    <row r="704" spans="1:6" ht="12.75" customHeight="1">
      <c r="A704" s="97">
        <v>2</v>
      </c>
      <c r="B704" s="133" t="s">
        <v>197</v>
      </c>
      <c r="C704" s="98" t="s">
        <v>81</v>
      </c>
      <c r="D704" s="99">
        <v>0.008</v>
      </c>
      <c r="E704" s="173"/>
      <c r="F704" s="100">
        <f>+E704*D704</f>
        <v>0</v>
      </c>
    </row>
    <row r="705" spans="1:6" ht="12.75" customHeight="1">
      <c r="A705" s="97">
        <v>3</v>
      </c>
      <c r="B705" s="133" t="s">
        <v>82</v>
      </c>
      <c r="C705" s="98" t="s">
        <v>81</v>
      </c>
      <c r="D705" s="99">
        <v>0.005</v>
      </c>
      <c r="E705" s="173"/>
      <c r="F705" s="100">
        <f>+E705*D705</f>
        <v>0</v>
      </c>
    </row>
    <row r="706" spans="1:6" ht="12.75">
      <c r="A706" s="97">
        <v>4</v>
      </c>
      <c r="B706" s="133" t="s">
        <v>199</v>
      </c>
      <c r="C706" s="98" t="s">
        <v>81</v>
      </c>
      <c r="D706" s="99">
        <v>0.005</v>
      </c>
      <c r="E706" s="173"/>
      <c r="F706" s="100">
        <f>+E706*D706</f>
        <v>0</v>
      </c>
    </row>
    <row r="707" spans="1:6" ht="12.75" customHeight="1" thickBot="1">
      <c r="A707" s="105">
        <v>5</v>
      </c>
      <c r="B707" s="262" t="s">
        <v>198</v>
      </c>
      <c r="C707" s="106" t="s">
        <v>84</v>
      </c>
      <c r="D707" s="107">
        <v>0.5</v>
      </c>
      <c r="E707" s="174"/>
      <c r="F707" s="108">
        <f>+E707*D707</f>
        <v>0</v>
      </c>
    </row>
    <row r="708" spans="1:6" ht="13.5" thickBot="1">
      <c r="A708" s="318" t="s">
        <v>85</v>
      </c>
      <c r="B708" s="319"/>
      <c r="C708" s="319"/>
      <c r="D708" s="319"/>
      <c r="E708" s="319"/>
      <c r="F708" s="268">
        <f>SUM(F703:F707)</f>
        <v>0</v>
      </c>
    </row>
    <row r="709" spans="1:6" ht="6.75" customHeight="1" thickBot="1">
      <c r="A709" s="190"/>
      <c r="B709" s="190"/>
      <c r="C709" s="190"/>
      <c r="D709" s="190"/>
      <c r="E709" s="190"/>
      <c r="F709" s="191"/>
    </row>
    <row r="710" spans="1:6" ht="13.5" thickBot="1">
      <c r="A710" s="321" t="s">
        <v>425</v>
      </c>
      <c r="B710" s="314"/>
      <c r="C710" s="314"/>
      <c r="D710" s="337"/>
      <c r="E710" s="338" t="s">
        <v>192</v>
      </c>
      <c r="F710" s="339"/>
    </row>
    <row r="711" spans="1:6" ht="12.75" customHeight="1" thickBot="1">
      <c r="A711" s="273" t="s">
        <v>70</v>
      </c>
      <c r="B711" s="205" t="s">
        <v>71</v>
      </c>
      <c r="C711" s="274" t="s">
        <v>127</v>
      </c>
      <c r="D711" s="113" t="s">
        <v>189</v>
      </c>
      <c r="E711" s="274" t="s">
        <v>190</v>
      </c>
      <c r="F711" s="275" t="s">
        <v>191</v>
      </c>
    </row>
    <row r="712" spans="1:6" ht="35.25" customHeight="1">
      <c r="A712" s="132">
        <v>1</v>
      </c>
      <c r="B712" s="212" t="s">
        <v>416</v>
      </c>
      <c r="C712" s="116" t="s">
        <v>98</v>
      </c>
      <c r="D712" s="117">
        <v>1</v>
      </c>
      <c r="E712" s="175"/>
      <c r="F712" s="118">
        <f>+E712*D712</f>
        <v>0</v>
      </c>
    </row>
    <row r="713" spans="1:6" ht="12.75" customHeight="1">
      <c r="A713" s="97">
        <v>2</v>
      </c>
      <c r="B713" s="198" t="s">
        <v>197</v>
      </c>
      <c r="C713" s="98" t="s">
        <v>81</v>
      </c>
      <c r="D713" s="99">
        <v>0.008</v>
      </c>
      <c r="E713" s="173"/>
      <c r="F713" s="100">
        <f>+E713*D713</f>
        <v>0</v>
      </c>
    </row>
    <row r="714" spans="1:6" ht="12.75" customHeight="1">
      <c r="A714" s="97">
        <v>3</v>
      </c>
      <c r="B714" s="198" t="s">
        <v>82</v>
      </c>
      <c r="C714" s="98" t="s">
        <v>81</v>
      </c>
      <c r="D714" s="99">
        <v>0.005</v>
      </c>
      <c r="E714" s="173"/>
      <c r="F714" s="100">
        <f>+E714*D714</f>
        <v>0</v>
      </c>
    </row>
    <row r="715" spans="1:6" ht="12.75">
      <c r="A715" s="97">
        <v>4</v>
      </c>
      <c r="B715" s="198" t="s">
        <v>199</v>
      </c>
      <c r="C715" s="98" t="s">
        <v>81</v>
      </c>
      <c r="D715" s="99">
        <v>0.005</v>
      </c>
      <c r="E715" s="173"/>
      <c r="F715" s="100">
        <f>+E715*D715</f>
        <v>0</v>
      </c>
    </row>
    <row r="716" spans="1:6" ht="12.75" customHeight="1" thickBot="1">
      <c r="A716" s="120">
        <v>5</v>
      </c>
      <c r="B716" s="216" t="s">
        <v>198</v>
      </c>
      <c r="C716" s="121" t="s">
        <v>84</v>
      </c>
      <c r="D716" s="122">
        <v>0.5</v>
      </c>
      <c r="E716" s="176"/>
      <c r="F716" s="101">
        <f>+E716*D716</f>
        <v>0</v>
      </c>
    </row>
    <row r="717" spans="1:6" ht="13.5" thickBot="1">
      <c r="A717" s="311" t="s">
        <v>85</v>
      </c>
      <c r="B717" s="312"/>
      <c r="C717" s="312"/>
      <c r="D717" s="312"/>
      <c r="E717" s="316"/>
      <c r="F717" s="102">
        <f>SUM(F712:F716)</f>
        <v>0</v>
      </c>
    </row>
    <row r="718" spans="1:6" ht="6" customHeight="1" thickBot="1">
      <c r="A718" s="144"/>
      <c r="B718" s="145"/>
      <c r="C718" s="145"/>
      <c r="D718" s="146"/>
      <c r="E718" s="147"/>
      <c r="F718" s="147"/>
    </row>
    <row r="719" spans="1:6" ht="13.5" thickBot="1">
      <c r="A719" s="289" t="s">
        <v>369</v>
      </c>
      <c r="B719" s="290"/>
      <c r="C719" s="290"/>
      <c r="D719" s="331"/>
      <c r="E719" s="336" t="s">
        <v>192</v>
      </c>
      <c r="F719" s="296"/>
    </row>
    <row r="720" spans="1:6" ht="13.5" customHeight="1" thickBot="1">
      <c r="A720" s="159" t="s">
        <v>70</v>
      </c>
      <c r="B720" s="205" t="s">
        <v>71</v>
      </c>
      <c r="C720" s="160" t="s">
        <v>127</v>
      </c>
      <c r="D720" s="161" t="s">
        <v>189</v>
      </c>
      <c r="E720" s="160" t="s">
        <v>190</v>
      </c>
      <c r="F720" s="162" t="s">
        <v>191</v>
      </c>
    </row>
    <row r="721" spans="1:6" ht="12.75" customHeight="1">
      <c r="A721" s="155">
        <v>1</v>
      </c>
      <c r="B721" s="204" t="s">
        <v>251</v>
      </c>
      <c r="C721" s="156" t="s">
        <v>98</v>
      </c>
      <c r="D721" s="157">
        <v>1</v>
      </c>
      <c r="E721" s="183"/>
      <c r="F721" s="158">
        <f>+E721*D721</f>
        <v>0</v>
      </c>
    </row>
    <row r="722" spans="1:6" ht="12.75" customHeight="1">
      <c r="A722" s="97">
        <v>2</v>
      </c>
      <c r="B722" s="198" t="s">
        <v>197</v>
      </c>
      <c r="C722" s="98" t="s">
        <v>81</v>
      </c>
      <c r="D722" s="99">
        <v>0.008</v>
      </c>
      <c r="E722" s="173"/>
      <c r="F722" s="100">
        <f>+E722*D722</f>
        <v>0</v>
      </c>
    </row>
    <row r="723" spans="1:6" ht="12.75" customHeight="1">
      <c r="A723" s="166">
        <v>3</v>
      </c>
      <c r="B723" s="200" t="s">
        <v>82</v>
      </c>
      <c r="C723" s="167" t="s">
        <v>81</v>
      </c>
      <c r="D723" s="168">
        <v>0.005</v>
      </c>
      <c r="E723" s="185"/>
      <c r="F723" s="100">
        <f>+E723*D723</f>
        <v>0</v>
      </c>
    </row>
    <row r="724" spans="1:6" ht="12.75">
      <c r="A724" s="169">
        <v>4</v>
      </c>
      <c r="B724" s="210" t="s">
        <v>199</v>
      </c>
      <c r="C724" s="170" t="s">
        <v>81</v>
      </c>
      <c r="D724" s="171">
        <v>0.005</v>
      </c>
      <c r="E724" s="186"/>
      <c r="F724" s="100">
        <f>+E724*D724</f>
        <v>0</v>
      </c>
    </row>
    <row r="725" spans="1:6" ht="13.5" customHeight="1" thickBot="1">
      <c r="A725" s="163">
        <v>5</v>
      </c>
      <c r="B725" s="201" t="s">
        <v>198</v>
      </c>
      <c r="C725" s="164" t="s">
        <v>84</v>
      </c>
      <c r="D725" s="165">
        <v>0.5</v>
      </c>
      <c r="E725" s="184"/>
      <c r="F725" s="100">
        <f>+E725*D725</f>
        <v>0</v>
      </c>
    </row>
    <row r="726" spans="1:6" ht="13.5" thickBot="1">
      <c r="A726" s="311" t="s">
        <v>85</v>
      </c>
      <c r="B726" s="312"/>
      <c r="C726" s="312"/>
      <c r="D726" s="312"/>
      <c r="E726" s="316"/>
      <c r="F726" s="102">
        <f>SUM(F721:F725)</f>
        <v>0</v>
      </c>
    </row>
    <row r="727" spans="1:6" ht="7.5" customHeight="1" thickBot="1">
      <c r="A727" s="144"/>
      <c r="B727" s="145"/>
      <c r="C727" s="145"/>
      <c r="D727" s="146"/>
      <c r="E727" s="147"/>
      <c r="F727" s="147"/>
    </row>
    <row r="728" spans="1:6" ht="14.25" customHeight="1" thickBot="1">
      <c r="A728" s="289" t="s">
        <v>402</v>
      </c>
      <c r="B728" s="290"/>
      <c r="C728" s="290"/>
      <c r="D728" s="331"/>
      <c r="E728" s="336" t="s">
        <v>192</v>
      </c>
      <c r="F728" s="296"/>
    </row>
    <row r="729" spans="1:6" ht="14.25" customHeight="1">
      <c r="A729" s="159" t="s">
        <v>70</v>
      </c>
      <c r="B729" s="211" t="s">
        <v>71</v>
      </c>
      <c r="C729" s="160" t="s">
        <v>127</v>
      </c>
      <c r="D729" s="161" t="s">
        <v>189</v>
      </c>
      <c r="E729" s="160" t="s">
        <v>190</v>
      </c>
      <c r="F729" s="162" t="s">
        <v>191</v>
      </c>
    </row>
    <row r="730" spans="1:6" ht="15.75" customHeight="1">
      <c r="A730" s="98">
        <v>1</v>
      </c>
      <c r="B730" s="133" t="s">
        <v>403</v>
      </c>
      <c r="C730" s="98" t="s">
        <v>98</v>
      </c>
      <c r="D730" s="99">
        <v>1</v>
      </c>
      <c r="E730" s="173"/>
      <c r="F730" s="197">
        <f>+E730*D730</f>
        <v>0</v>
      </c>
    </row>
    <row r="731" spans="1:6" ht="15.75" customHeight="1">
      <c r="A731" s="124">
        <v>2</v>
      </c>
      <c r="B731" s="133" t="s">
        <v>197</v>
      </c>
      <c r="C731" s="98" t="s">
        <v>81</v>
      </c>
      <c r="D731" s="99">
        <v>0.008</v>
      </c>
      <c r="E731" s="173"/>
      <c r="F731" s="197">
        <f>+E731*D731</f>
        <v>0</v>
      </c>
    </row>
    <row r="732" spans="1:6" ht="16.5" customHeight="1">
      <c r="A732" s="124">
        <v>3</v>
      </c>
      <c r="B732" s="133" t="s">
        <v>82</v>
      </c>
      <c r="C732" s="98" t="s">
        <v>81</v>
      </c>
      <c r="D732" s="99">
        <v>0.005</v>
      </c>
      <c r="E732" s="173"/>
      <c r="F732" s="197">
        <f>+E732*D732</f>
        <v>0</v>
      </c>
    </row>
    <row r="733" spans="1:6" ht="15" customHeight="1">
      <c r="A733" s="124">
        <v>4</v>
      </c>
      <c r="B733" s="133" t="s">
        <v>199</v>
      </c>
      <c r="C733" s="98" t="s">
        <v>81</v>
      </c>
      <c r="D733" s="99">
        <v>0.005</v>
      </c>
      <c r="E733" s="173"/>
      <c r="F733" s="197">
        <f>+E733*D733</f>
        <v>0</v>
      </c>
    </row>
    <row r="734" spans="1:6" ht="15.75" customHeight="1">
      <c r="A734" s="124">
        <v>5</v>
      </c>
      <c r="B734" s="133" t="s">
        <v>198</v>
      </c>
      <c r="C734" s="98" t="s">
        <v>84</v>
      </c>
      <c r="D734" s="99">
        <v>1</v>
      </c>
      <c r="E734" s="173"/>
      <c r="F734" s="197">
        <f>+E734*D734</f>
        <v>0</v>
      </c>
    </row>
    <row r="735" spans="1:6" ht="15.75" customHeight="1" thickBot="1">
      <c r="A735" s="318" t="s">
        <v>85</v>
      </c>
      <c r="B735" s="319"/>
      <c r="C735" s="319"/>
      <c r="D735" s="319"/>
      <c r="E735" s="342"/>
      <c r="F735" s="110">
        <f>SUM(F730:F734)</f>
        <v>0</v>
      </c>
    </row>
    <row r="736" spans="1:6" ht="7.5" customHeight="1" thickBot="1">
      <c r="A736" s="144"/>
      <c r="B736" s="145"/>
      <c r="C736" s="145"/>
      <c r="D736" s="146"/>
      <c r="E736" s="147"/>
      <c r="F736" s="147"/>
    </row>
    <row r="737" spans="1:6" ht="13.5" thickBot="1">
      <c r="A737" s="340" t="s">
        <v>373</v>
      </c>
      <c r="B737" s="303"/>
      <c r="C737" s="303"/>
      <c r="D737" s="341"/>
      <c r="E737" s="295" t="s">
        <v>192</v>
      </c>
      <c r="F737" s="296"/>
    </row>
    <row r="738" spans="1:6" ht="12.75" customHeight="1" thickBot="1">
      <c r="A738" s="159" t="s">
        <v>70</v>
      </c>
      <c r="B738" s="211" t="s">
        <v>71</v>
      </c>
      <c r="C738" s="160" t="s">
        <v>127</v>
      </c>
      <c r="D738" s="161" t="s">
        <v>189</v>
      </c>
      <c r="E738" s="160" t="s">
        <v>190</v>
      </c>
      <c r="F738" s="162" t="s">
        <v>191</v>
      </c>
    </row>
    <row r="739" spans="1:6" ht="39" customHeight="1">
      <c r="A739" s="134">
        <v>1</v>
      </c>
      <c r="B739" s="204" t="s">
        <v>11</v>
      </c>
      <c r="C739" s="94" t="s">
        <v>98</v>
      </c>
      <c r="D739" s="95">
        <v>2</v>
      </c>
      <c r="E739" s="172"/>
      <c r="F739" s="96">
        <f aca="true" t="shared" si="40" ref="F739:F744">+E739*D739</f>
        <v>0</v>
      </c>
    </row>
    <row r="740" spans="1:6" ht="12.75" customHeight="1">
      <c r="A740" s="119">
        <v>2</v>
      </c>
      <c r="B740" s="198" t="s">
        <v>438</v>
      </c>
      <c r="C740" s="98" t="s">
        <v>81</v>
      </c>
      <c r="D740" s="99">
        <v>1</v>
      </c>
      <c r="E740" s="173"/>
      <c r="F740" s="100">
        <f t="shared" si="40"/>
        <v>0</v>
      </c>
    </row>
    <row r="741" spans="1:6" ht="12.75" customHeight="1">
      <c r="A741" s="119">
        <v>3</v>
      </c>
      <c r="B741" s="198" t="s">
        <v>197</v>
      </c>
      <c r="C741" s="98" t="s">
        <v>81</v>
      </c>
      <c r="D741" s="99">
        <v>0.008</v>
      </c>
      <c r="E741" s="173"/>
      <c r="F741" s="100">
        <f t="shared" si="40"/>
        <v>0</v>
      </c>
    </row>
    <row r="742" spans="1:6" ht="12.75" customHeight="1">
      <c r="A742" s="119">
        <v>4</v>
      </c>
      <c r="B742" s="198" t="s">
        <v>82</v>
      </c>
      <c r="C742" s="98" t="s">
        <v>81</v>
      </c>
      <c r="D742" s="99">
        <v>0.005</v>
      </c>
      <c r="E742" s="173"/>
      <c r="F742" s="100">
        <f t="shared" si="40"/>
        <v>0</v>
      </c>
    </row>
    <row r="743" spans="1:6" ht="12.75">
      <c r="A743" s="119">
        <v>5</v>
      </c>
      <c r="B743" s="198" t="s">
        <v>199</v>
      </c>
      <c r="C743" s="98" t="s">
        <v>81</v>
      </c>
      <c r="D743" s="99">
        <v>0.005</v>
      </c>
      <c r="E743" s="173"/>
      <c r="F743" s="100">
        <f t="shared" si="40"/>
        <v>0</v>
      </c>
    </row>
    <row r="744" spans="1:6" ht="13.5" customHeight="1" thickBot="1">
      <c r="A744" s="214">
        <v>6</v>
      </c>
      <c r="B744" s="201" t="s">
        <v>198</v>
      </c>
      <c r="C744" s="106" t="s">
        <v>84</v>
      </c>
      <c r="D744" s="107">
        <v>6</v>
      </c>
      <c r="E744" s="174"/>
      <c r="F744" s="108">
        <f t="shared" si="40"/>
        <v>0</v>
      </c>
    </row>
    <row r="745" spans="1:6" ht="13.5" thickBot="1">
      <c r="A745" s="311" t="s">
        <v>85</v>
      </c>
      <c r="B745" s="312"/>
      <c r="C745" s="312"/>
      <c r="D745" s="312"/>
      <c r="E745" s="312"/>
      <c r="F745" s="123">
        <f>SUM(F739:F744)</f>
        <v>0</v>
      </c>
    </row>
    <row r="746" ht="6.75" customHeight="1" thickBot="1"/>
    <row r="747" spans="1:6" ht="13.5" thickBot="1">
      <c r="A747" s="340" t="s">
        <v>414</v>
      </c>
      <c r="B747" s="303"/>
      <c r="C747" s="303"/>
      <c r="D747" s="341"/>
      <c r="E747" s="295"/>
      <c r="F747" s="296"/>
    </row>
    <row r="748" spans="1:6" ht="13.5" thickBot="1">
      <c r="A748" s="273" t="s">
        <v>70</v>
      </c>
      <c r="B748" s="205" t="s">
        <v>71</v>
      </c>
      <c r="C748" s="274" t="s">
        <v>127</v>
      </c>
      <c r="D748" s="113" t="s">
        <v>189</v>
      </c>
      <c r="E748" s="274" t="s">
        <v>190</v>
      </c>
      <c r="F748" s="275" t="s">
        <v>191</v>
      </c>
    </row>
    <row r="749" spans="1:6" ht="25.5">
      <c r="A749" s="134">
        <v>1</v>
      </c>
      <c r="B749" s="238" t="s">
        <v>439</v>
      </c>
      <c r="C749" s="239" t="s">
        <v>98</v>
      </c>
      <c r="D749" s="239">
        <v>1</v>
      </c>
      <c r="E749" s="249"/>
      <c r="F749" s="250">
        <f aca="true" t="shared" si="41" ref="F749:F762">+E749*D749</f>
        <v>0</v>
      </c>
    </row>
    <row r="750" spans="1:6" ht="38.25">
      <c r="A750" s="119">
        <v>3</v>
      </c>
      <c r="B750" s="33" t="s">
        <v>377</v>
      </c>
      <c r="C750" s="34" t="s">
        <v>98</v>
      </c>
      <c r="D750" s="34">
        <v>9</v>
      </c>
      <c r="E750" s="36"/>
      <c r="F750" s="251">
        <f t="shared" si="41"/>
        <v>0</v>
      </c>
    </row>
    <row r="751" spans="1:6" ht="12.75">
      <c r="A751" s="119">
        <v>4</v>
      </c>
      <c r="B751" s="33" t="s">
        <v>378</v>
      </c>
      <c r="C751" s="34" t="s">
        <v>98</v>
      </c>
      <c r="D751" s="34">
        <v>9</v>
      </c>
      <c r="E751" s="36"/>
      <c r="F751" s="251">
        <f t="shared" si="41"/>
        <v>0</v>
      </c>
    </row>
    <row r="752" spans="1:6" ht="12.75">
      <c r="A752" s="119">
        <v>5</v>
      </c>
      <c r="B752" s="33" t="s">
        <v>440</v>
      </c>
      <c r="C752" s="34" t="s">
        <v>98</v>
      </c>
      <c r="D752" s="34">
        <v>1</v>
      </c>
      <c r="E752" s="36"/>
      <c r="F752" s="251">
        <f t="shared" si="41"/>
        <v>0</v>
      </c>
    </row>
    <row r="753" spans="1:6" ht="12.75">
      <c r="A753" s="119">
        <v>6</v>
      </c>
      <c r="B753" s="33" t="s">
        <v>379</v>
      </c>
      <c r="C753" s="34" t="s">
        <v>177</v>
      </c>
      <c r="D753" s="34">
        <v>450</v>
      </c>
      <c r="E753" s="36"/>
      <c r="F753" s="251">
        <f t="shared" si="41"/>
        <v>0</v>
      </c>
    </row>
    <row r="754" spans="1:6" ht="12.75">
      <c r="A754" s="119">
        <v>7</v>
      </c>
      <c r="B754" s="51" t="s">
        <v>380</v>
      </c>
      <c r="C754" s="34" t="s">
        <v>177</v>
      </c>
      <c r="D754" s="34">
        <v>450</v>
      </c>
      <c r="E754" s="36"/>
      <c r="F754" s="251">
        <f t="shared" si="41"/>
        <v>0</v>
      </c>
    </row>
    <row r="755" spans="1:6" ht="12.75">
      <c r="A755" s="119">
        <v>8</v>
      </c>
      <c r="B755" s="51" t="s">
        <v>385</v>
      </c>
      <c r="C755" s="34" t="s">
        <v>98</v>
      </c>
      <c r="D755" s="34">
        <v>9</v>
      </c>
      <c r="E755" s="36"/>
      <c r="F755" s="251">
        <f t="shared" si="41"/>
        <v>0</v>
      </c>
    </row>
    <row r="756" spans="1:6" ht="25.5">
      <c r="A756" s="119">
        <v>9</v>
      </c>
      <c r="B756" s="51" t="s">
        <v>381</v>
      </c>
      <c r="C756" s="34" t="s">
        <v>98</v>
      </c>
      <c r="D756" s="34">
        <v>1</v>
      </c>
      <c r="E756" s="36"/>
      <c r="F756" s="251">
        <f t="shared" si="41"/>
        <v>0</v>
      </c>
    </row>
    <row r="757" spans="1:6" ht="25.5">
      <c r="A757" s="119">
        <v>10</v>
      </c>
      <c r="B757" s="51" t="s">
        <v>382</v>
      </c>
      <c r="C757" s="34" t="s">
        <v>98</v>
      </c>
      <c r="D757" s="34">
        <v>1</v>
      </c>
      <c r="E757" s="36"/>
      <c r="F757" s="251">
        <f t="shared" si="41"/>
        <v>0</v>
      </c>
    </row>
    <row r="758" spans="1:6" ht="25.5">
      <c r="A758" s="119">
        <v>11</v>
      </c>
      <c r="B758" s="51" t="s">
        <v>383</v>
      </c>
      <c r="C758" s="34" t="s">
        <v>177</v>
      </c>
      <c r="D758" s="34">
        <v>20</v>
      </c>
      <c r="E758" s="36"/>
      <c r="F758" s="251">
        <f t="shared" si="41"/>
        <v>0</v>
      </c>
    </row>
    <row r="759" spans="1:6" ht="25.5">
      <c r="A759" s="119">
        <v>12</v>
      </c>
      <c r="B759" s="51" t="s">
        <v>376</v>
      </c>
      <c r="C759" s="34" t="s">
        <v>386</v>
      </c>
      <c r="D759" s="34">
        <v>1</v>
      </c>
      <c r="E759" s="36"/>
      <c r="F759" s="251">
        <f t="shared" si="41"/>
        <v>0</v>
      </c>
    </row>
    <row r="760" spans="1:6" ht="12.75">
      <c r="A760" s="119">
        <v>13</v>
      </c>
      <c r="B760" s="198" t="s">
        <v>197</v>
      </c>
      <c r="C760" s="98" t="s">
        <v>81</v>
      </c>
      <c r="D760" s="99">
        <v>0.5</v>
      </c>
      <c r="E760" s="173"/>
      <c r="F760" s="100">
        <f t="shared" si="41"/>
        <v>0</v>
      </c>
    </row>
    <row r="761" spans="1:6" ht="12.75">
      <c r="A761" s="119">
        <v>14</v>
      </c>
      <c r="B761" s="198" t="s">
        <v>82</v>
      </c>
      <c r="C761" s="98" t="s">
        <v>81</v>
      </c>
      <c r="D761" s="99">
        <v>0.3</v>
      </c>
      <c r="E761" s="173"/>
      <c r="F761" s="100">
        <f t="shared" si="41"/>
        <v>0</v>
      </c>
    </row>
    <row r="762" spans="1:6" ht="12.75">
      <c r="A762" s="119">
        <v>15</v>
      </c>
      <c r="B762" s="198" t="s">
        <v>199</v>
      </c>
      <c r="C762" s="98" t="s">
        <v>81</v>
      </c>
      <c r="D762" s="99">
        <v>0.4</v>
      </c>
      <c r="E762" s="173"/>
      <c r="F762" s="100">
        <f t="shared" si="41"/>
        <v>0</v>
      </c>
    </row>
    <row r="763" spans="1:6" ht="39" thickBot="1">
      <c r="A763" s="214">
        <v>16</v>
      </c>
      <c r="B763" s="252" t="s">
        <v>400</v>
      </c>
      <c r="C763" s="245" t="s">
        <v>84</v>
      </c>
      <c r="D763" s="245">
        <v>60</v>
      </c>
      <c r="E763" s="253"/>
      <c r="F763" s="108">
        <f>+D763*E763</f>
        <v>0</v>
      </c>
    </row>
    <row r="764" spans="1:6" ht="13.5" thickBot="1">
      <c r="A764" s="311" t="s">
        <v>85</v>
      </c>
      <c r="B764" s="312"/>
      <c r="C764" s="312"/>
      <c r="D764" s="312"/>
      <c r="E764" s="312"/>
      <c r="F764" s="123">
        <f>SUM(F749:F763)</f>
        <v>0</v>
      </c>
    </row>
  </sheetData>
  <sheetProtection selectLockedCells="1"/>
  <mergeCells count="208">
    <mergeCell ref="A1:F1"/>
    <mergeCell ref="A747:D747"/>
    <mergeCell ref="E747:F747"/>
    <mergeCell ref="A719:D719"/>
    <mergeCell ref="E719:F719"/>
    <mergeCell ref="A701:D701"/>
    <mergeCell ref="E701:F701"/>
    <mergeCell ref="A764:E764"/>
    <mergeCell ref="A235:E235"/>
    <mergeCell ref="A745:E745"/>
    <mergeCell ref="A737:D737"/>
    <mergeCell ref="A728:D728"/>
    <mergeCell ref="E737:F737"/>
    <mergeCell ref="A699:E699"/>
    <mergeCell ref="E728:F728"/>
    <mergeCell ref="A735:E735"/>
    <mergeCell ref="A726:E726"/>
    <mergeCell ref="A717:E717"/>
    <mergeCell ref="A710:D710"/>
    <mergeCell ref="E710:F710"/>
    <mergeCell ref="A708:E708"/>
    <mergeCell ref="A690:E690"/>
    <mergeCell ref="A692:D692"/>
    <mergeCell ref="E692:F692"/>
    <mergeCell ref="A675:D675"/>
    <mergeCell ref="E675:F675"/>
    <mergeCell ref="E683:F683"/>
    <mergeCell ref="A681:E681"/>
    <mergeCell ref="A683:D683"/>
    <mergeCell ref="A673:E673"/>
    <mergeCell ref="A667:D667"/>
    <mergeCell ref="E667:F667"/>
    <mergeCell ref="A647:D647"/>
    <mergeCell ref="A654:E654"/>
    <mergeCell ref="A663:E663"/>
    <mergeCell ref="A479:F479"/>
    <mergeCell ref="A595:D595"/>
    <mergeCell ref="E595:F595"/>
    <mergeCell ref="A593:E593"/>
    <mergeCell ref="E542:F542"/>
    <mergeCell ref="A665:F665"/>
    <mergeCell ref="A554:F554"/>
    <mergeCell ref="A491:E491"/>
    <mergeCell ref="A518:D518"/>
    <mergeCell ref="A556:D556"/>
    <mergeCell ref="A542:D542"/>
    <mergeCell ref="A530:D530"/>
    <mergeCell ref="A580:E580"/>
    <mergeCell ref="A528:E528"/>
    <mergeCell ref="A506:D506"/>
    <mergeCell ref="A417:D417"/>
    <mergeCell ref="E369:F369"/>
    <mergeCell ref="A367:E367"/>
    <mergeCell ref="A369:D369"/>
    <mergeCell ref="E481:F481"/>
    <mergeCell ref="A477:E477"/>
    <mergeCell ref="E466:F466"/>
    <mergeCell ref="A213:F213"/>
    <mergeCell ref="E248:F248"/>
    <mergeCell ref="A117:D117"/>
    <mergeCell ref="E117:F117"/>
    <mergeCell ref="E197:F197"/>
    <mergeCell ref="A187:E187"/>
    <mergeCell ref="A203:E203"/>
    <mergeCell ref="A211:E211"/>
    <mergeCell ref="A248:D248"/>
    <mergeCell ref="A226:D226"/>
    <mergeCell ref="A104:E104"/>
    <mergeCell ref="A106:D106"/>
    <mergeCell ref="E205:F205"/>
    <mergeCell ref="A197:D197"/>
    <mergeCell ref="A195:E195"/>
    <mergeCell ref="A164:D164"/>
    <mergeCell ref="E164:F164"/>
    <mergeCell ref="A115:E115"/>
    <mergeCell ref="A181:D181"/>
    <mergeCell ref="E181:F181"/>
    <mergeCell ref="A74:E74"/>
    <mergeCell ref="A205:D205"/>
    <mergeCell ref="A171:E171"/>
    <mergeCell ref="A237:D237"/>
    <mergeCell ref="A215:D215"/>
    <mergeCell ref="E189:F189"/>
    <mergeCell ref="A179:E179"/>
    <mergeCell ref="A96:D96"/>
    <mergeCell ref="E96:F96"/>
    <mergeCell ref="E106:F106"/>
    <mergeCell ref="A66:D66"/>
    <mergeCell ref="E66:F66"/>
    <mergeCell ref="A4:F4"/>
    <mergeCell ref="A7:F7"/>
    <mergeCell ref="A9:D9"/>
    <mergeCell ref="E9:F9"/>
    <mergeCell ref="A33:D33"/>
    <mergeCell ref="E33:F33"/>
    <mergeCell ref="A39:E39"/>
    <mergeCell ref="E25:F25"/>
    <mergeCell ref="A31:E31"/>
    <mergeCell ref="A64:E64"/>
    <mergeCell ref="E58:F58"/>
    <mergeCell ref="B56:E56"/>
    <mergeCell ref="A3:F3"/>
    <mergeCell ref="E316:F316"/>
    <mergeCell ref="A393:E393"/>
    <mergeCell ref="A2:F2"/>
    <mergeCell ref="A43:D43"/>
    <mergeCell ref="E43:F43"/>
    <mergeCell ref="A41:F41"/>
    <mergeCell ref="A58:D58"/>
    <mergeCell ref="B23:E23"/>
    <mergeCell ref="A5:F5"/>
    <mergeCell ref="A25:D25"/>
    <mergeCell ref="A224:E224"/>
    <mergeCell ref="E237:F237"/>
    <mergeCell ref="A246:E246"/>
    <mergeCell ref="A286:D286"/>
    <mergeCell ref="A257:E257"/>
    <mergeCell ref="A271:E271"/>
    <mergeCell ref="A259:D259"/>
    <mergeCell ref="E226:F226"/>
    <mergeCell ref="E307:F307"/>
    <mergeCell ref="A395:F395"/>
    <mergeCell ref="A397:D397"/>
    <mergeCell ref="A314:E314"/>
    <mergeCell ref="A296:D296"/>
    <mergeCell ref="E296:F296"/>
    <mergeCell ref="A343:D343"/>
    <mergeCell ref="A341:E341"/>
    <mergeCell ref="E343:F343"/>
    <mergeCell ref="A316:D316"/>
    <mergeCell ref="A453:D453"/>
    <mergeCell ref="E453:F453"/>
    <mergeCell ref="A464:E464"/>
    <mergeCell ref="A307:D307"/>
    <mergeCell ref="A466:D466"/>
    <mergeCell ref="E440:F440"/>
    <mergeCell ref="A415:E415"/>
    <mergeCell ref="A425:E425"/>
    <mergeCell ref="A427:D427"/>
    <mergeCell ref="A451:E451"/>
    <mergeCell ref="E518:F518"/>
    <mergeCell ref="A569:D569"/>
    <mergeCell ref="E569:F569"/>
    <mergeCell ref="A567:E567"/>
    <mergeCell ref="E530:F530"/>
    <mergeCell ref="E493:F493"/>
    <mergeCell ref="A504:E504"/>
    <mergeCell ref="A540:E540"/>
    <mergeCell ref="A516:E516"/>
    <mergeCell ref="E506:F506"/>
    <mergeCell ref="A94:E94"/>
    <mergeCell ref="A126:E126"/>
    <mergeCell ref="A146:D146"/>
    <mergeCell ref="E146:F146"/>
    <mergeCell ref="E76:F76"/>
    <mergeCell ref="E86:F86"/>
    <mergeCell ref="A135:E135"/>
    <mergeCell ref="A76:D76"/>
    <mergeCell ref="A86:D86"/>
    <mergeCell ref="A84:E84"/>
    <mergeCell ref="A305:E305"/>
    <mergeCell ref="E286:F286"/>
    <mergeCell ref="A294:E294"/>
    <mergeCell ref="A137:D137"/>
    <mergeCell ref="E137:F137"/>
    <mergeCell ref="A173:D173"/>
    <mergeCell ref="E173:F173"/>
    <mergeCell ref="A284:E284"/>
    <mergeCell ref="E215:F215"/>
    <mergeCell ref="A189:D189"/>
    <mergeCell ref="E273:F273"/>
    <mergeCell ref="A128:D128"/>
    <mergeCell ref="E128:F128"/>
    <mergeCell ref="A155:D155"/>
    <mergeCell ref="E155:F155"/>
    <mergeCell ref="A153:E153"/>
    <mergeCell ref="A144:E144"/>
    <mergeCell ref="A273:D273"/>
    <mergeCell ref="E259:F259"/>
    <mergeCell ref="A162:E162"/>
    <mergeCell ref="E397:F397"/>
    <mergeCell ref="A407:D407"/>
    <mergeCell ref="E407:F407"/>
    <mergeCell ref="E417:F417"/>
    <mergeCell ref="A481:D481"/>
    <mergeCell ref="A493:D493"/>
    <mergeCell ref="A405:E405"/>
    <mergeCell ref="A438:E438"/>
    <mergeCell ref="E427:F427"/>
    <mergeCell ref="A440:D440"/>
    <mergeCell ref="A552:E552"/>
    <mergeCell ref="A608:D608"/>
    <mergeCell ref="E608:F608"/>
    <mergeCell ref="A619:E619"/>
    <mergeCell ref="A621:D621"/>
    <mergeCell ref="E621:F621"/>
    <mergeCell ref="A606:E606"/>
    <mergeCell ref="A582:D582"/>
    <mergeCell ref="E582:F582"/>
    <mergeCell ref="E556:F556"/>
    <mergeCell ref="A632:E632"/>
    <mergeCell ref="A634:D634"/>
    <mergeCell ref="E634:F634"/>
    <mergeCell ref="A643:E643"/>
    <mergeCell ref="A656:D656"/>
    <mergeCell ref="E656:F656"/>
    <mergeCell ref="A645:F645"/>
    <mergeCell ref="E647:F647"/>
  </mergeCells>
  <printOptions horizontalCentered="1"/>
  <pageMargins left="0.7874015748031497" right="0.3937007874015748" top="0.7874015748031497" bottom="0.7874015748031497" header="0" footer="0"/>
  <pageSetup horizontalDpi="600" verticalDpi="600" orientation="portrait" scale="77" r:id="rId2"/>
  <headerFooter alignWithMargins="0">
    <oddFooter>&amp;CPágina &amp;P de &amp;N</oddFooter>
  </headerFooter>
  <rowBreaks count="11" manualBreakCount="11">
    <brk id="57" max="5" man="1"/>
    <brk id="115" max="255" man="1"/>
    <brk id="171" max="255" man="1"/>
    <brk id="224" max="255" man="1"/>
    <brk id="280" max="5" man="1"/>
    <brk id="333" max="5" man="1"/>
    <brk id="381" max="255" man="1"/>
    <brk id="433" max="5" man="1"/>
    <brk id="491" max="255" man="1"/>
    <brk id="606" max="6" man="1"/>
    <brk id="6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7"/>
  <sheetViews>
    <sheetView tabSelected="1" view="pageBreakPreview" zoomScaleSheetLayoutView="100" zoomScalePageLayoutView="0" workbookViewId="0" topLeftCell="A1">
      <selection activeCell="A89" sqref="A89:F89"/>
    </sheetView>
  </sheetViews>
  <sheetFormatPr defaultColWidth="11.421875" defaultRowHeight="12.75"/>
  <cols>
    <col min="1" max="1" width="6.00390625" style="0" customWidth="1"/>
    <col min="2" max="2" width="48.7109375" style="0" customWidth="1"/>
    <col min="3" max="3" width="6.7109375" style="0" customWidth="1"/>
    <col min="4" max="4" width="7.421875" style="0" customWidth="1"/>
    <col min="5" max="5" width="14.140625" style="0" customWidth="1"/>
    <col min="6" max="6" width="16.7109375" style="0" customWidth="1"/>
    <col min="7" max="7" width="12.28125" style="0" customWidth="1"/>
  </cols>
  <sheetData>
    <row r="1" spans="1:6" ht="53.25" customHeight="1">
      <c r="A1" s="384"/>
      <c r="B1" s="384"/>
      <c r="C1" s="384"/>
      <c r="D1" s="384"/>
      <c r="E1" s="384"/>
      <c r="F1" s="384"/>
    </row>
    <row r="2" spans="1:7" ht="18.75" customHeight="1">
      <c r="A2" s="361" t="s">
        <v>446</v>
      </c>
      <c r="B2" s="361"/>
      <c r="C2" s="361"/>
      <c r="D2" s="361"/>
      <c r="E2" s="361"/>
      <c r="F2" s="361"/>
      <c r="G2" s="12"/>
    </row>
    <row r="3" spans="1:6" ht="30.75" customHeight="1">
      <c r="A3" s="347" t="s">
        <v>445</v>
      </c>
      <c r="B3" s="347"/>
      <c r="C3" s="347"/>
      <c r="D3" s="347"/>
      <c r="E3" s="347"/>
      <c r="F3" s="347"/>
    </row>
    <row r="4" spans="1:6" ht="12.75">
      <c r="A4" s="348" t="s">
        <v>253</v>
      </c>
      <c r="B4" s="348"/>
      <c r="C4" s="348"/>
      <c r="D4" s="348"/>
      <c r="E4" s="348"/>
      <c r="F4" s="348"/>
    </row>
    <row r="5" spans="1:6" ht="13.5" thickBot="1">
      <c r="A5" s="220"/>
      <c r="B5" s="220"/>
      <c r="C5" s="220"/>
      <c r="D5" s="220"/>
      <c r="E5" s="220"/>
      <c r="F5" s="220"/>
    </row>
    <row r="6" spans="1:6" ht="13.5" thickBot="1">
      <c r="A6" s="42" t="s">
        <v>70</v>
      </c>
      <c r="B6" s="43" t="s">
        <v>227</v>
      </c>
      <c r="C6" s="44" t="s">
        <v>228</v>
      </c>
      <c r="D6" s="45" t="s">
        <v>189</v>
      </c>
      <c r="E6" s="46" t="s">
        <v>229</v>
      </c>
      <c r="F6" s="47" t="s">
        <v>230</v>
      </c>
    </row>
    <row r="7" spans="1:6" ht="17.25" thickBot="1">
      <c r="A7" s="351" t="s">
        <v>232</v>
      </c>
      <c r="B7" s="352"/>
      <c r="C7" s="352"/>
      <c r="D7" s="352"/>
      <c r="E7" s="352"/>
      <c r="F7" s="353"/>
    </row>
    <row r="8" ht="9" customHeight="1" thickBot="1"/>
    <row r="9" spans="1:6" ht="12.75">
      <c r="A9" s="5" t="s">
        <v>68</v>
      </c>
      <c r="B9" s="52" t="s">
        <v>23</v>
      </c>
      <c r="C9" s="7" t="s">
        <v>127</v>
      </c>
      <c r="D9" s="13">
        <v>1</v>
      </c>
      <c r="E9" s="6">
        <f>+'ANALISIS UNITARIOS'!F23</f>
        <v>0</v>
      </c>
      <c r="F9" s="55">
        <f>E9*D9</f>
        <v>0</v>
      </c>
    </row>
    <row r="10" spans="1:6" ht="25.5">
      <c r="A10" s="281" t="s">
        <v>405</v>
      </c>
      <c r="B10" s="50" t="s">
        <v>408</v>
      </c>
      <c r="C10" s="278" t="s">
        <v>127</v>
      </c>
      <c r="D10" s="279">
        <v>14</v>
      </c>
      <c r="E10" s="280">
        <f>+'ANALISIS UNITARIOS'!F31</f>
        <v>0</v>
      </c>
      <c r="F10" s="282">
        <f>E10*D10</f>
        <v>0</v>
      </c>
    </row>
    <row r="11" spans="1:6" ht="77.25" thickBot="1">
      <c r="A11" s="221" t="s">
        <v>406</v>
      </c>
      <c r="B11" s="74" t="s">
        <v>407</v>
      </c>
      <c r="C11" s="222" t="s">
        <v>127</v>
      </c>
      <c r="D11" s="223">
        <v>1</v>
      </c>
      <c r="E11" s="224">
        <f>+'ANALISIS UNITARIOS'!F39</f>
        <v>0</v>
      </c>
      <c r="F11" s="225">
        <f>E11*D11</f>
        <v>0</v>
      </c>
    </row>
    <row r="12" spans="1:6" ht="17.25" thickBot="1">
      <c r="A12" s="354" t="s">
        <v>151</v>
      </c>
      <c r="B12" s="355"/>
      <c r="C12" s="355"/>
      <c r="D12" s="355"/>
      <c r="E12" s="356"/>
      <c r="F12" s="277">
        <f>SUM(F9:F11)</f>
        <v>0</v>
      </c>
    </row>
    <row r="13" spans="1:6" ht="12.75" customHeight="1" thickBot="1">
      <c r="A13" s="8"/>
      <c r="B13" s="8"/>
      <c r="C13" s="8"/>
      <c r="D13" s="8"/>
      <c r="E13" s="8"/>
      <c r="F13" s="9"/>
    </row>
    <row r="14" spans="1:6" ht="17.25" thickBot="1">
      <c r="A14" s="381" t="s">
        <v>24</v>
      </c>
      <c r="B14" s="382"/>
      <c r="C14" s="382"/>
      <c r="D14" s="382"/>
      <c r="E14" s="382"/>
      <c r="F14" s="383"/>
    </row>
    <row r="15" spans="1:6" ht="12.75">
      <c r="A15" s="227" t="s">
        <v>200</v>
      </c>
      <c r="B15" s="228" t="s">
        <v>252</v>
      </c>
      <c r="C15" s="24" t="s">
        <v>127</v>
      </c>
      <c r="D15" s="229">
        <v>82</v>
      </c>
      <c r="E15" s="29">
        <f>+'ANALISIS UNITARIOS'!F56</f>
        <v>0</v>
      </c>
      <c r="F15" s="30">
        <f aca="true" t="shared" si="0" ref="F15:F21">ROUND((E15*D15),0)</f>
        <v>0</v>
      </c>
    </row>
    <row r="16" spans="1:6" ht="12.75">
      <c r="A16" s="56" t="s">
        <v>201</v>
      </c>
      <c r="B16" s="16" t="s">
        <v>136</v>
      </c>
      <c r="C16" s="17" t="s">
        <v>127</v>
      </c>
      <c r="D16" s="14">
        <v>16</v>
      </c>
      <c r="E16" s="18">
        <f>+'ANALISIS UNITARIOS'!F64</f>
        <v>0</v>
      </c>
      <c r="F16" s="19">
        <f t="shared" si="0"/>
        <v>0</v>
      </c>
    </row>
    <row r="17" spans="1:6" ht="12.75">
      <c r="A17" s="56" t="s">
        <v>202</v>
      </c>
      <c r="B17" s="16" t="s">
        <v>254</v>
      </c>
      <c r="C17" s="17" t="s">
        <v>127</v>
      </c>
      <c r="D17" s="14">
        <v>194</v>
      </c>
      <c r="E17" s="18">
        <f>+'ANALISIS UNITARIOS'!F74</f>
        <v>0</v>
      </c>
      <c r="F17" s="19">
        <f t="shared" si="0"/>
        <v>0</v>
      </c>
    </row>
    <row r="18" spans="1:6" ht="12.75">
      <c r="A18" s="56" t="s">
        <v>145</v>
      </c>
      <c r="B18" s="16" t="s">
        <v>255</v>
      </c>
      <c r="C18" s="17" t="s">
        <v>127</v>
      </c>
      <c r="D18" s="14">
        <v>6</v>
      </c>
      <c r="E18" s="18">
        <f>+'ANALISIS UNITARIOS'!F84</f>
        <v>0</v>
      </c>
      <c r="F18" s="19">
        <f t="shared" si="0"/>
        <v>0</v>
      </c>
    </row>
    <row r="19" spans="1:6" ht="12.75">
      <c r="A19" s="56" t="s">
        <v>146</v>
      </c>
      <c r="B19" s="16" t="s">
        <v>256</v>
      </c>
      <c r="C19" s="17" t="s">
        <v>127</v>
      </c>
      <c r="D19" s="14">
        <v>6</v>
      </c>
      <c r="E19" s="18">
        <f>+'ANALISIS UNITARIOS'!F94</f>
        <v>0</v>
      </c>
      <c r="F19" s="19">
        <f t="shared" si="0"/>
        <v>0</v>
      </c>
    </row>
    <row r="20" spans="1:6" ht="12.75">
      <c r="A20" s="56" t="s">
        <v>147</v>
      </c>
      <c r="B20" s="16" t="s">
        <v>257</v>
      </c>
      <c r="C20" s="17" t="s">
        <v>127</v>
      </c>
      <c r="D20" s="14">
        <v>8</v>
      </c>
      <c r="E20" s="18">
        <f>+'ANALISIS UNITARIOS'!F104</f>
        <v>0</v>
      </c>
      <c r="F20" s="19">
        <f t="shared" si="0"/>
        <v>0</v>
      </c>
    </row>
    <row r="21" spans="1:6" ht="12.75">
      <c r="A21" s="56" t="s">
        <v>158</v>
      </c>
      <c r="B21" s="16" t="s">
        <v>258</v>
      </c>
      <c r="C21" s="17" t="s">
        <v>127</v>
      </c>
      <c r="D21" s="14">
        <v>190</v>
      </c>
      <c r="E21" s="18">
        <f>+'ANALISIS UNITARIOS'!F115</f>
        <v>0</v>
      </c>
      <c r="F21" s="19">
        <f t="shared" si="0"/>
        <v>0</v>
      </c>
    </row>
    <row r="22" spans="1:6" ht="12.75">
      <c r="A22" s="56" t="s">
        <v>159</v>
      </c>
      <c r="B22" s="57" t="s">
        <v>259</v>
      </c>
      <c r="C22" s="17" t="s">
        <v>127</v>
      </c>
      <c r="D22" s="14">
        <v>15</v>
      </c>
      <c r="E22" s="18">
        <f>+'ANALISIS UNITARIOS'!F126</f>
        <v>0</v>
      </c>
      <c r="F22" s="19">
        <f aca="true" t="shared" si="1" ref="F22:F32">ROUND((E22*D22),0)</f>
        <v>0</v>
      </c>
    </row>
    <row r="23" spans="1:6" ht="12.75">
      <c r="A23" s="56" t="s">
        <v>203</v>
      </c>
      <c r="B23" s="57" t="s">
        <v>260</v>
      </c>
      <c r="C23" s="17" t="s">
        <v>127</v>
      </c>
      <c r="D23" s="14">
        <v>6</v>
      </c>
      <c r="E23" s="18">
        <f>+'ANALISIS UNITARIOS'!F135</f>
        <v>0</v>
      </c>
      <c r="F23" s="19">
        <f t="shared" si="1"/>
        <v>0</v>
      </c>
    </row>
    <row r="24" spans="1:6" ht="12.75">
      <c r="A24" s="56" t="s">
        <v>204</v>
      </c>
      <c r="B24" s="57" t="s">
        <v>261</v>
      </c>
      <c r="C24" s="17" t="s">
        <v>127</v>
      </c>
      <c r="D24" s="14">
        <v>6</v>
      </c>
      <c r="E24" s="18">
        <f>+'ANALISIS UNITARIOS'!F144</f>
        <v>0</v>
      </c>
      <c r="F24" s="19">
        <f t="shared" si="1"/>
        <v>0</v>
      </c>
    </row>
    <row r="25" spans="1:6" ht="12.75">
      <c r="A25" s="56" t="s">
        <v>205</v>
      </c>
      <c r="B25" s="57" t="s">
        <v>262</v>
      </c>
      <c r="C25" s="17" t="s">
        <v>127</v>
      </c>
      <c r="D25" s="14">
        <v>12</v>
      </c>
      <c r="E25" s="18">
        <f>+'ANALISIS UNITARIOS'!F153</f>
        <v>0</v>
      </c>
      <c r="F25" s="19">
        <f t="shared" si="1"/>
        <v>0</v>
      </c>
    </row>
    <row r="26" spans="1:6" ht="12.75">
      <c r="A26" s="56" t="s">
        <v>206</v>
      </c>
      <c r="B26" s="57" t="s">
        <v>263</v>
      </c>
      <c r="C26" s="17" t="s">
        <v>127</v>
      </c>
      <c r="D26" s="14">
        <v>220</v>
      </c>
      <c r="E26" s="18">
        <f>+'ANALISIS UNITARIOS'!F162</f>
        <v>0</v>
      </c>
      <c r="F26" s="19">
        <f t="shared" si="1"/>
        <v>0</v>
      </c>
    </row>
    <row r="27" spans="1:6" ht="12.75">
      <c r="A27" s="56" t="s">
        <v>207</v>
      </c>
      <c r="B27" s="57" t="s">
        <v>264</v>
      </c>
      <c r="C27" s="17" t="s">
        <v>127</v>
      </c>
      <c r="D27" s="14">
        <v>30</v>
      </c>
      <c r="E27" s="18">
        <f>+'ANALISIS UNITARIOS'!F171</f>
        <v>0</v>
      </c>
      <c r="F27" s="19">
        <f t="shared" si="1"/>
        <v>0</v>
      </c>
    </row>
    <row r="28" spans="1:6" ht="12.75">
      <c r="A28" s="56" t="s">
        <v>208</v>
      </c>
      <c r="B28" s="57" t="s">
        <v>265</v>
      </c>
      <c r="C28" s="17" t="s">
        <v>127</v>
      </c>
      <c r="D28" s="14">
        <v>12</v>
      </c>
      <c r="E28" s="18">
        <f>+'ANALISIS UNITARIOS'!F179</f>
        <v>0</v>
      </c>
      <c r="F28" s="19">
        <f t="shared" si="1"/>
        <v>0</v>
      </c>
    </row>
    <row r="29" spans="1:6" ht="12.75">
      <c r="A29" s="56" t="s">
        <v>209</v>
      </c>
      <c r="B29" s="57" t="s">
        <v>266</v>
      </c>
      <c r="C29" s="17" t="s">
        <v>127</v>
      </c>
      <c r="D29" s="14">
        <v>12</v>
      </c>
      <c r="E29" s="18">
        <f>+'ANALISIS UNITARIOS'!F187</f>
        <v>0</v>
      </c>
      <c r="F29" s="19">
        <f t="shared" si="1"/>
        <v>0</v>
      </c>
    </row>
    <row r="30" spans="1:6" ht="12.75">
      <c r="A30" s="56" t="s">
        <v>210</v>
      </c>
      <c r="B30" s="57" t="s">
        <v>267</v>
      </c>
      <c r="C30" s="17" t="s">
        <v>127</v>
      </c>
      <c r="D30" s="14">
        <v>16</v>
      </c>
      <c r="E30" s="18">
        <f>+'ANALISIS UNITARIOS'!F195</f>
        <v>0</v>
      </c>
      <c r="F30" s="19">
        <f t="shared" si="1"/>
        <v>0</v>
      </c>
    </row>
    <row r="31" spans="1:6" ht="12.75">
      <c r="A31" s="56" t="s">
        <v>211</v>
      </c>
      <c r="B31" s="57" t="s">
        <v>268</v>
      </c>
      <c r="C31" s="17" t="s">
        <v>127</v>
      </c>
      <c r="D31" s="14">
        <v>200</v>
      </c>
      <c r="E31" s="18">
        <f>+'ANALISIS UNITARIOS'!F203</f>
        <v>0</v>
      </c>
      <c r="F31" s="19">
        <f t="shared" si="1"/>
        <v>0</v>
      </c>
    </row>
    <row r="32" spans="1:6" ht="13.5" thickBot="1">
      <c r="A32" s="230" t="s">
        <v>25</v>
      </c>
      <c r="B32" s="231" t="s">
        <v>269</v>
      </c>
      <c r="C32" s="25" t="s">
        <v>127</v>
      </c>
      <c r="D32" s="232">
        <v>60</v>
      </c>
      <c r="E32" s="32">
        <f>+'ANALISIS UNITARIOS'!F211</f>
        <v>0</v>
      </c>
      <c r="F32" s="23">
        <f t="shared" si="1"/>
        <v>0</v>
      </c>
    </row>
    <row r="33" spans="1:6" ht="17.25" thickBot="1">
      <c r="A33" s="349" t="s">
        <v>153</v>
      </c>
      <c r="B33" s="350"/>
      <c r="C33" s="350"/>
      <c r="D33" s="350"/>
      <c r="E33" s="350"/>
      <c r="F33" s="226">
        <f>SUM(F15:F32)</f>
        <v>0</v>
      </c>
    </row>
    <row r="34" spans="1:6" ht="11.25" customHeight="1" thickBot="1">
      <c r="A34" s="60"/>
      <c r="B34" s="61"/>
      <c r="C34" s="60"/>
      <c r="D34" s="61"/>
      <c r="E34" s="61"/>
      <c r="F34" s="62"/>
    </row>
    <row r="35" spans="1:6" ht="17.25" thickBot="1">
      <c r="A35" s="351" t="s">
        <v>26</v>
      </c>
      <c r="B35" s="352"/>
      <c r="C35" s="352"/>
      <c r="D35" s="352"/>
      <c r="E35" s="352"/>
      <c r="F35" s="353"/>
    </row>
    <row r="36" spans="1:6" ht="12.75">
      <c r="A36" s="63"/>
      <c r="B36" s="64" t="s">
        <v>140</v>
      </c>
      <c r="C36" s="24"/>
      <c r="D36" s="65"/>
      <c r="E36" s="65"/>
      <c r="F36" s="66"/>
    </row>
    <row r="37" spans="1:6" ht="12.75">
      <c r="A37" s="10" t="s">
        <v>212</v>
      </c>
      <c r="B37" s="16" t="s">
        <v>139</v>
      </c>
      <c r="C37" s="17" t="s">
        <v>141</v>
      </c>
      <c r="D37" s="15">
        <v>1800</v>
      </c>
      <c r="E37" s="18">
        <f>+'ANALISIS UNITARIOS'!F224</f>
        <v>0</v>
      </c>
      <c r="F37" s="19">
        <f>+E37*D37</f>
        <v>0</v>
      </c>
    </row>
    <row r="38" spans="1:6" ht="12.75">
      <c r="A38" s="10" t="s">
        <v>213</v>
      </c>
      <c r="B38" s="16" t="s">
        <v>138</v>
      </c>
      <c r="C38" s="17" t="s">
        <v>141</v>
      </c>
      <c r="D38" s="15">
        <v>2100</v>
      </c>
      <c r="E38" s="18">
        <f>+'ANALISIS UNITARIOS'!F224</f>
        <v>0</v>
      </c>
      <c r="F38" s="19">
        <f>+E38*D38</f>
        <v>0</v>
      </c>
    </row>
    <row r="39" spans="1:6" ht="12.75">
      <c r="A39" s="10" t="s">
        <v>214</v>
      </c>
      <c r="B39" s="16" t="s">
        <v>137</v>
      </c>
      <c r="C39" s="17" t="s">
        <v>141</v>
      </c>
      <c r="D39" s="15">
        <v>2540</v>
      </c>
      <c r="E39" s="18">
        <f>+'ANALISIS UNITARIOS'!F224</f>
        <v>0</v>
      </c>
      <c r="F39" s="19">
        <f>+E39*D39</f>
        <v>0</v>
      </c>
    </row>
    <row r="40" spans="1:6" ht="12.75">
      <c r="A40" s="10" t="s">
        <v>215</v>
      </c>
      <c r="B40" s="16" t="s">
        <v>387</v>
      </c>
      <c r="C40" s="17" t="s">
        <v>141</v>
      </c>
      <c r="D40" s="15">
        <v>160</v>
      </c>
      <c r="E40" s="18">
        <f>+'ANALISIS UNITARIOS'!F235</f>
        <v>0</v>
      </c>
      <c r="F40" s="19">
        <f>+E40*D40</f>
        <v>0</v>
      </c>
    </row>
    <row r="41" spans="1:6" ht="12.75">
      <c r="A41" s="11"/>
      <c r="B41" s="58" t="s">
        <v>142</v>
      </c>
      <c r="C41" s="17"/>
      <c r="D41" s="15"/>
      <c r="E41" s="18"/>
      <c r="F41" s="22">
        <v>0</v>
      </c>
    </row>
    <row r="42" spans="1:8" ht="12.75">
      <c r="A42" s="10" t="s">
        <v>216</v>
      </c>
      <c r="B42" s="16" t="s">
        <v>427</v>
      </c>
      <c r="C42" s="17" t="s">
        <v>127</v>
      </c>
      <c r="D42" s="15">
        <v>57</v>
      </c>
      <c r="E42" s="18">
        <f>+'ANALISIS UNITARIOS'!F246</f>
        <v>0</v>
      </c>
      <c r="F42" s="19">
        <f>+E42*D42</f>
        <v>0</v>
      </c>
      <c r="G42" s="4"/>
      <c r="H42" s="53"/>
    </row>
    <row r="43" spans="1:8" ht="15" customHeight="1">
      <c r="A43" s="10" t="s">
        <v>217</v>
      </c>
      <c r="B43" s="16" t="s">
        <v>270</v>
      </c>
      <c r="C43" s="17" t="s">
        <v>127</v>
      </c>
      <c r="D43" s="15">
        <v>184</v>
      </c>
      <c r="E43" s="18">
        <f>+'ANALISIS UNITARIOS'!F257</f>
        <v>0</v>
      </c>
      <c r="F43" s="19">
        <f>+E43*D43</f>
        <v>0</v>
      </c>
      <c r="G43" s="4"/>
      <c r="H43" s="53"/>
    </row>
    <row r="44" spans="1:9" ht="14.25" customHeight="1">
      <c r="A44" s="10" t="s">
        <v>218</v>
      </c>
      <c r="B44" s="16" t="s">
        <v>271</v>
      </c>
      <c r="C44" s="17" t="s">
        <v>127</v>
      </c>
      <c r="D44" s="15">
        <v>32</v>
      </c>
      <c r="E44" s="18">
        <f>+'ANALISIS UNITARIOS'!F271</f>
        <v>0</v>
      </c>
      <c r="F44" s="19">
        <f>+E44*D44</f>
        <v>0</v>
      </c>
      <c r="G44" s="54"/>
      <c r="H44" s="53"/>
      <c r="I44" s="53"/>
    </row>
    <row r="45" spans="1:7" ht="13.5" customHeight="1">
      <c r="A45" s="10" t="s">
        <v>27</v>
      </c>
      <c r="B45" s="16" t="s">
        <v>275</v>
      </c>
      <c r="C45" s="17" t="s">
        <v>127</v>
      </c>
      <c r="D45" s="15">
        <v>137</v>
      </c>
      <c r="E45" s="18">
        <f>+'ANALISIS UNITARIOS'!F284</f>
        <v>0</v>
      </c>
      <c r="F45" s="19">
        <f>ROUND((E45*D45),0)</f>
        <v>0</v>
      </c>
      <c r="G45" s="54"/>
    </row>
    <row r="46" spans="1:7" ht="12.75">
      <c r="A46" s="10" t="s">
        <v>28</v>
      </c>
      <c r="B46" s="16" t="s">
        <v>105</v>
      </c>
      <c r="C46" s="17" t="s">
        <v>127</v>
      </c>
      <c r="D46" s="15">
        <v>2</v>
      </c>
      <c r="E46" s="20">
        <f>+'ANALISIS UNITARIOS'!F294</f>
        <v>0</v>
      </c>
      <c r="F46" s="21">
        <f>ROUND((E46*D46),0)</f>
        <v>0</v>
      </c>
      <c r="G46" s="4"/>
    </row>
    <row r="47" spans="1:10" ht="12.75">
      <c r="A47" s="10" t="s">
        <v>29</v>
      </c>
      <c r="B47" s="16" t="s">
        <v>428</v>
      </c>
      <c r="C47" s="17" t="s">
        <v>127</v>
      </c>
      <c r="D47" s="15">
        <v>2</v>
      </c>
      <c r="E47" s="18">
        <f>+'ANALISIS UNITARIOS'!F305</f>
        <v>0</v>
      </c>
      <c r="F47" s="19">
        <f>ROUND((E47*D47),0)</f>
        <v>0</v>
      </c>
      <c r="G47" s="4"/>
      <c r="J47" s="53"/>
    </row>
    <row r="48" spans="1:10" ht="12.75">
      <c r="A48" s="10"/>
      <c r="B48" s="58" t="s">
        <v>143</v>
      </c>
      <c r="C48" s="17"/>
      <c r="D48" s="15"/>
      <c r="E48" s="18"/>
      <c r="F48" s="22">
        <v>0</v>
      </c>
      <c r="J48" s="53"/>
    </row>
    <row r="49" spans="1:6" ht="12.75">
      <c r="A49" s="10" t="s">
        <v>2</v>
      </c>
      <c r="B49" s="16" t="s">
        <v>144</v>
      </c>
      <c r="C49" s="17" t="s">
        <v>141</v>
      </c>
      <c r="D49" s="15">
        <v>6100</v>
      </c>
      <c r="E49" s="18">
        <f>+'ANALISIS UNITARIOS'!F314</f>
        <v>0</v>
      </c>
      <c r="F49" s="19">
        <f>ROUND((E49*D49),0)</f>
        <v>0</v>
      </c>
    </row>
    <row r="50" spans="1:6" ht="12.75">
      <c r="A50" s="10" t="s">
        <v>276</v>
      </c>
      <c r="B50" s="16" t="s">
        <v>272</v>
      </c>
      <c r="C50" s="17" t="s">
        <v>127</v>
      </c>
      <c r="D50" s="15">
        <v>1</v>
      </c>
      <c r="E50" s="18">
        <f>+'ANALISIS UNITARIOS'!F341</f>
        <v>0</v>
      </c>
      <c r="F50" s="19">
        <f>ROUND((E50*D50),0)</f>
        <v>0</v>
      </c>
    </row>
    <row r="51" spans="1:6" ht="12.75">
      <c r="A51" s="10" t="s">
        <v>30</v>
      </c>
      <c r="B51" s="16" t="s">
        <v>273</v>
      </c>
      <c r="C51" s="17" t="s">
        <v>127</v>
      </c>
      <c r="D51" s="15">
        <v>1</v>
      </c>
      <c r="E51" s="18">
        <f>+'ANALISIS UNITARIOS'!F367</f>
        <v>0</v>
      </c>
      <c r="F51" s="19">
        <f>ROUND((E51*D51),0)</f>
        <v>0</v>
      </c>
    </row>
    <row r="52" spans="1:6" ht="13.5" thickBot="1">
      <c r="A52" s="10" t="s">
        <v>441</v>
      </c>
      <c r="B52" s="16" t="s">
        <v>274</v>
      </c>
      <c r="C52" s="17" t="s">
        <v>127</v>
      </c>
      <c r="D52" s="15">
        <v>1</v>
      </c>
      <c r="E52" s="18">
        <f>+'ANALISIS UNITARIOS'!F393</f>
        <v>0</v>
      </c>
      <c r="F52" s="19">
        <f>ROUND((E52*D52),0)</f>
        <v>0</v>
      </c>
    </row>
    <row r="53" spans="1:6" ht="17.25" thickBot="1">
      <c r="A53" s="344" t="s">
        <v>152</v>
      </c>
      <c r="B53" s="345"/>
      <c r="C53" s="345"/>
      <c r="D53" s="345"/>
      <c r="E53" s="346"/>
      <c r="F53" s="67">
        <f>SUM(F37:F52)</f>
        <v>0</v>
      </c>
    </row>
    <row r="54" spans="1:6" ht="12.75" customHeight="1" thickBot="1">
      <c r="A54" s="60"/>
      <c r="B54" s="61"/>
      <c r="C54" s="60"/>
      <c r="D54" s="68"/>
      <c r="E54" s="69"/>
      <c r="F54" s="70"/>
    </row>
    <row r="55" spans="1:6" ht="17.25" thickBot="1">
      <c r="A55" s="351" t="s">
        <v>31</v>
      </c>
      <c r="B55" s="352"/>
      <c r="C55" s="352"/>
      <c r="D55" s="352"/>
      <c r="E55" s="352"/>
      <c r="F55" s="353"/>
    </row>
    <row r="56" spans="1:6" ht="12.75">
      <c r="A56" s="71" t="s">
        <v>219</v>
      </c>
      <c r="B56" s="52" t="s">
        <v>429</v>
      </c>
      <c r="C56" s="24" t="s">
        <v>127</v>
      </c>
      <c r="D56" s="24">
        <v>7</v>
      </c>
      <c r="E56" s="29">
        <f>+'ANALISIS UNITARIOS'!F405</f>
        <v>0</v>
      </c>
      <c r="F56" s="30">
        <f aca="true" t="shared" si="2" ref="F56:F62">ROUND((E56*D56),0)</f>
        <v>0</v>
      </c>
    </row>
    <row r="57" spans="1:6" ht="12.75">
      <c r="A57" s="72" t="s">
        <v>220</v>
      </c>
      <c r="B57" s="50" t="s">
        <v>430</v>
      </c>
      <c r="C57" s="17" t="s">
        <v>127</v>
      </c>
      <c r="D57" s="17">
        <v>15</v>
      </c>
      <c r="E57" s="18">
        <f>+'ANALISIS UNITARIOS'!F415</f>
        <v>0</v>
      </c>
      <c r="F57" s="19">
        <f t="shared" si="2"/>
        <v>0</v>
      </c>
    </row>
    <row r="58" spans="1:6" ht="12.75">
      <c r="A58" s="72" t="s">
        <v>221</v>
      </c>
      <c r="B58" s="50" t="s">
        <v>431</v>
      </c>
      <c r="C58" s="17" t="s">
        <v>127</v>
      </c>
      <c r="D58" s="17">
        <v>4</v>
      </c>
      <c r="E58" s="18">
        <f>+'ANALISIS UNITARIOS'!F425</f>
        <v>0</v>
      </c>
      <c r="F58" s="19">
        <f t="shared" si="2"/>
        <v>0</v>
      </c>
    </row>
    <row r="59" spans="1:6" ht="12.75">
      <c r="A59" s="72" t="s">
        <v>222</v>
      </c>
      <c r="B59" s="50" t="s">
        <v>432</v>
      </c>
      <c r="C59" s="17" t="s">
        <v>127</v>
      </c>
      <c r="D59" s="17">
        <v>139</v>
      </c>
      <c r="E59" s="18">
        <f>+'ANALISIS UNITARIOS'!F438</f>
        <v>0</v>
      </c>
      <c r="F59" s="19">
        <f t="shared" si="2"/>
        <v>0</v>
      </c>
    </row>
    <row r="60" spans="1:6" ht="12.75">
      <c r="A60" s="72" t="s">
        <v>32</v>
      </c>
      <c r="B60" s="50" t="s">
        <v>433</v>
      </c>
      <c r="C60" s="17" t="s">
        <v>127</v>
      </c>
      <c r="D60" s="17">
        <v>5</v>
      </c>
      <c r="E60" s="18">
        <f>+'ANALISIS UNITARIOS'!F451</f>
        <v>0</v>
      </c>
      <c r="F60" s="19">
        <f t="shared" si="2"/>
        <v>0</v>
      </c>
    </row>
    <row r="61" spans="1:6" ht="12.75">
      <c r="A61" s="72" t="s">
        <v>33</v>
      </c>
      <c r="B61" s="50" t="s">
        <v>187</v>
      </c>
      <c r="C61" s="17" t="s">
        <v>127</v>
      </c>
      <c r="D61" s="17">
        <v>30</v>
      </c>
      <c r="E61" s="18">
        <f>+'ANALISIS UNITARIOS'!F464</f>
        <v>0</v>
      </c>
      <c r="F61" s="19">
        <f t="shared" si="2"/>
        <v>0</v>
      </c>
    </row>
    <row r="62" spans="1:6" ht="30" customHeight="1" thickBot="1">
      <c r="A62" s="73" t="s">
        <v>34</v>
      </c>
      <c r="B62" s="74" t="s">
        <v>52</v>
      </c>
      <c r="C62" s="25" t="s">
        <v>127</v>
      </c>
      <c r="D62" s="25">
        <v>10</v>
      </c>
      <c r="E62" s="32">
        <f>+'ANALISIS UNITARIOS'!F477</f>
        <v>0</v>
      </c>
      <c r="F62" s="23">
        <f t="shared" si="2"/>
        <v>0</v>
      </c>
    </row>
    <row r="63" spans="1:6" ht="17.25" thickBot="1">
      <c r="A63" s="344" t="s">
        <v>154</v>
      </c>
      <c r="B63" s="345"/>
      <c r="C63" s="345"/>
      <c r="D63" s="345"/>
      <c r="E63" s="346"/>
      <c r="F63" s="59">
        <f>SUM(F56:F62)</f>
        <v>0</v>
      </c>
    </row>
    <row r="64" spans="1:6" ht="14.25" customHeight="1" thickBot="1">
      <c r="A64" s="60"/>
      <c r="B64" s="61"/>
      <c r="C64" s="60"/>
      <c r="D64" s="68"/>
      <c r="E64" s="75"/>
      <c r="F64" s="75"/>
    </row>
    <row r="65" spans="1:6" ht="17.25" thickBot="1">
      <c r="A65" s="351" t="s">
        <v>277</v>
      </c>
      <c r="B65" s="352"/>
      <c r="C65" s="352"/>
      <c r="D65" s="352"/>
      <c r="E65" s="352"/>
      <c r="F65" s="353"/>
    </row>
    <row r="66" spans="1:6" ht="12.75">
      <c r="A66" s="26" t="s">
        <v>223</v>
      </c>
      <c r="B66" s="27" t="s">
        <v>279</v>
      </c>
      <c r="C66" s="24" t="s">
        <v>127</v>
      </c>
      <c r="D66" s="28">
        <v>1</v>
      </c>
      <c r="E66" s="29">
        <f>+'ANALISIS UNITARIOS'!F491</f>
        <v>0</v>
      </c>
      <c r="F66" s="30">
        <f aca="true" t="shared" si="3" ref="F66:F71">ROUND((E66*D66),0)</f>
        <v>0</v>
      </c>
    </row>
    <row r="67" spans="1:6" ht="12.75">
      <c r="A67" s="10" t="s">
        <v>224</v>
      </c>
      <c r="B67" s="31" t="s">
        <v>280</v>
      </c>
      <c r="C67" s="17" t="s">
        <v>127</v>
      </c>
      <c r="D67" s="15">
        <v>1</v>
      </c>
      <c r="E67" s="18">
        <f>+'ANALISIS UNITARIOS'!F504</f>
        <v>0</v>
      </c>
      <c r="F67" s="19">
        <f t="shared" si="3"/>
        <v>0</v>
      </c>
    </row>
    <row r="68" spans="1:6" ht="12.75">
      <c r="A68" s="10" t="s">
        <v>225</v>
      </c>
      <c r="B68" s="31" t="s">
        <v>442</v>
      </c>
      <c r="C68" s="17" t="s">
        <v>127</v>
      </c>
      <c r="D68" s="15">
        <v>1</v>
      </c>
      <c r="E68" s="18">
        <f>+'ANALISIS UNITARIOS'!F516</f>
        <v>0</v>
      </c>
      <c r="F68" s="19">
        <f t="shared" si="3"/>
        <v>0</v>
      </c>
    </row>
    <row r="69" spans="1:6" ht="12.75">
      <c r="A69" s="10" t="s">
        <v>226</v>
      </c>
      <c r="B69" s="31" t="s">
        <v>443</v>
      </c>
      <c r="C69" s="17" t="s">
        <v>127</v>
      </c>
      <c r="D69" s="15">
        <v>1</v>
      </c>
      <c r="E69" s="18">
        <f>+'ANALISIS UNITARIOS'!F528</f>
        <v>0</v>
      </c>
      <c r="F69" s="19">
        <f t="shared" si="3"/>
        <v>0</v>
      </c>
    </row>
    <row r="70" spans="1:6" ht="12.75">
      <c r="A70" s="10" t="s">
        <v>285</v>
      </c>
      <c r="B70" s="31" t="s">
        <v>287</v>
      </c>
      <c r="C70" s="17" t="s">
        <v>127</v>
      </c>
      <c r="D70" s="15">
        <v>1</v>
      </c>
      <c r="E70" s="18">
        <f>+'ANALISIS UNITARIOS'!F540</f>
        <v>0</v>
      </c>
      <c r="F70" s="19">
        <f t="shared" si="3"/>
        <v>0</v>
      </c>
    </row>
    <row r="71" spans="1:6" ht="13.5" thickBot="1">
      <c r="A71" s="283" t="s">
        <v>286</v>
      </c>
      <c r="B71" s="284" t="s">
        <v>288</v>
      </c>
      <c r="C71" s="25" t="s">
        <v>127</v>
      </c>
      <c r="D71" s="235">
        <v>1</v>
      </c>
      <c r="E71" s="32">
        <f>+'ANALISIS UNITARIOS'!F552</f>
        <v>0</v>
      </c>
      <c r="F71" s="23">
        <f t="shared" si="3"/>
        <v>0</v>
      </c>
    </row>
    <row r="72" spans="1:6" ht="17.25" thickBot="1">
      <c r="A72" s="354" t="s">
        <v>231</v>
      </c>
      <c r="B72" s="355"/>
      <c r="C72" s="355"/>
      <c r="D72" s="355"/>
      <c r="E72" s="356"/>
      <c r="F72" s="285">
        <f>SUM(F66:F71)</f>
        <v>0</v>
      </c>
    </row>
    <row r="73" spans="1:6" ht="10.5" customHeight="1" thickBot="1">
      <c r="A73" s="60"/>
      <c r="B73" s="61"/>
      <c r="C73" s="60"/>
      <c r="D73" s="68"/>
      <c r="E73" s="75"/>
      <c r="F73" s="75"/>
    </row>
    <row r="74" spans="1:6" ht="17.25" thickBot="1">
      <c r="A74" s="357" t="s">
        <v>278</v>
      </c>
      <c r="B74" s="358"/>
      <c r="C74" s="358"/>
      <c r="D74" s="358"/>
      <c r="E74" s="358"/>
      <c r="F74" s="359"/>
    </row>
    <row r="75" spans="1:6" ht="12.75">
      <c r="A75" s="76" t="s">
        <v>59</v>
      </c>
      <c r="B75" s="77" t="s">
        <v>281</v>
      </c>
      <c r="C75" s="24" t="s">
        <v>127</v>
      </c>
      <c r="D75" s="28">
        <v>1</v>
      </c>
      <c r="E75" s="29">
        <f>+'ANALISIS UNITARIOS'!F567</f>
        <v>0</v>
      </c>
      <c r="F75" s="30">
        <f aca="true" t="shared" si="4" ref="F75:F81">+D75*E75</f>
        <v>0</v>
      </c>
    </row>
    <row r="76" spans="1:6" ht="12.75">
      <c r="A76" s="78" t="s">
        <v>60</v>
      </c>
      <c r="B76" s="79" t="s">
        <v>282</v>
      </c>
      <c r="C76" s="17" t="s">
        <v>127</v>
      </c>
      <c r="D76" s="15">
        <v>1</v>
      </c>
      <c r="E76" s="18">
        <f>+'ANALISIS UNITARIOS'!F580</f>
        <v>0</v>
      </c>
      <c r="F76" s="19">
        <f t="shared" si="4"/>
        <v>0</v>
      </c>
    </row>
    <row r="77" spans="1:6" ht="12.75">
      <c r="A77" s="78" t="s">
        <v>61</v>
      </c>
      <c r="B77" s="79" t="s">
        <v>283</v>
      </c>
      <c r="C77" s="17" t="s">
        <v>127</v>
      </c>
      <c r="D77" s="15">
        <v>1</v>
      </c>
      <c r="E77" s="18">
        <f>+'ANALISIS UNITARIOS'!F593</f>
        <v>0</v>
      </c>
      <c r="F77" s="19">
        <f t="shared" si="4"/>
        <v>0</v>
      </c>
    </row>
    <row r="78" spans="1:6" ht="12.75">
      <c r="A78" s="78" t="s">
        <v>62</v>
      </c>
      <c r="B78" s="79" t="s">
        <v>284</v>
      </c>
      <c r="C78" s="17" t="s">
        <v>127</v>
      </c>
      <c r="D78" s="15">
        <v>1</v>
      </c>
      <c r="E78" s="18">
        <f>+'ANALISIS UNITARIOS'!F606</f>
        <v>0</v>
      </c>
      <c r="F78" s="19">
        <f t="shared" si="4"/>
        <v>0</v>
      </c>
    </row>
    <row r="79" spans="1:6" ht="12.75">
      <c r="A79" s="78" t="s">
        <v>289</v>
      </c>
      <c r="B79" s="79" t="s">
        <v>291</v>
      </c>
      <c r="C79" s="17" t="s">
        <v>127</v>
      </c>
      <c r="D79" s="15">
        <v>1</v>
      </c>
      <c r="E79" s="18">
        <f>+'ANALISIS UNITARIOS'!F619</f>
        <v>0</v>
      </c>
      <c r="F79" s="19">
        <f t="shared" si="4"/>
        <v>0</v>
      </c>
    </row>
    <row r="80" spans="1:6" ht="12.75">
      <c r="A80" s="78" t="s">
        <v>290</v>
      </c>
      <c r="B80" s="79" t="s">
        <v>292</v>
      </c>
      <c r="C80" s="17" t="s">
        <v>127</v>
      </c>
      <c r="D80" s="15">
        <v>1</v>
      </c>
      <c r="E80" s="18">
        <f>+'ANALISIS UNITARIOS'!F632</f>
        <v>0</v>
      </c>
      <c r="F80" s="19">
        <f t="shared" si="4"/>
        <v>0</v>
      </c>
    </row>
    <row r="81" spans="1:6" ht="13.5" thickBot="1">
      <c r="A81" s="233" t="s">
        <v>297</v>
      </c>
      <c r="B81" s="234" t="s">
        <v>298</v>
      </c>
      <c r="C81" s="25" t="s">
        <v>127</v>
      </c>
      <c r="D81" s="235">
        <v>1</v>
      </c>
      <c r="E81" s="32">
        <f>+'ANALISIS UNITARIOS'!F643</f>
        <v>0</v>
      </c>
      <c r="F81" s="23">
        <f t="shared" si="4"/>
        <v>0</v>
      </c>
    </row>
    <row r="82" spans="1:6" ht="17.25" thickBot="1">
      <c r="A82" s="354" t="s">
        <v>173</v>
      </c>
      <c r="B82" s="355"/>
      <c r="C82" s="355"/>
      <c r="D82" s="355"/>
      <c r="E82" s="356"/>
      <c r="F82" s="59">
        <f>SUM(F75:F81)</f>
        <v>0</v>
      </c>
    </row>
    <row r="83" spans="1:6" ht="10.5" customHeight="1" thickBot="1">
      <c r="A83" s="360"/>
      <c r="B83" s="360"/>
      <c r="C83" s="360"/>
      <c r="D83" s="360"/>
      <c r="E83" s="360"/>
      <c r="F83" s="360"/>
    </row>
    <row r="84" spans="1:6" ht="17.25" thickBot="1">
      <c r="A84" s="391" t="s">
        <v>295</v>
      </c>
      <c r="B84" s="392"/>
      <c r="C84" s="392"/>
      <c r="D84" s="392"/>
      <c r="E84" s="392"/>
      <c r="F84" s="393"/>
    </row>
    <row r="85" spans="1:7" ht="12.75">
      <c r="A85" s="237" t="s">
        <v>63</v>
      </c>
      <c r="B85" s="238" t="s">
        <v>5</v>
      </c>
      <c r="C85" s="239" t="s">
        <v>98</v>
      </c>
      <c r="D85" s="240">
        <v>2</v>
      </c>
      <c r="E85" s="241">
        <f>+'ANALISIS UNITARIOS'!F654</f>
        <v>0</v>
      </c>
      <c r="F85" s="242">
        <f>+E85*D85</f>
        <v>0</v>
      </c>
      <c r="G85" s="2"/>
    </row>
    <row r="86" spans="1:7" ht="13.5" thickBot="1">
      <c r="A86" s="243" t="s">
        <v>299</v>
      </c>
      <c r="B86" s="244" t="s">
        <v>300</v>
      </c>
      <c r="C86" s="245" t="s">
        <v>98</v>
      </c>
      <c r="D86" s="246">
        <v>4</v>
      </c>
      <c r="E86" s="247">
        <f>+'ANALISIS UNITARIOS'!F663</f>
        <v>0</v>
      </c>
      <c r="F86" s="248">
        <f>+E86*D86</f>
        <v>0</v>
      </c>
      <c r="G86" s="2"/>
    </row>
    <row r="87" spans="1:7" ht="17.25" thickBot="1">
      <c r="A87" s="394" t="s">
        <v>35</v>
      </c>
      <c r="B87" s="395"/>
      <c r="C87" s="395"/>
      <c r="D87" s="395"/>
      <c r="E87" s="396"/>
      <c r="F87" s="236">
        <f>SUM(F85:F86)</f>
        <v>0</v>
      </c>
      <c r="G87" s="2"/>
    </row>
    <row r="88" spans="1:7" ht="13.5" thickBot="1">
      <c r="A88" s="371"/>
      <c r="B88" s="371"/>
      <c r="C88" s="371"/>
      <c r="D88" s="371"/>
      <c r="E88" s="371"/>
      <c r="F88" s="371"/>
      <c r="G88" s="2"/>
    </row>
    <row r="89" spans="1:7" ht="17.25" thickBot="1">
      <c r="A89" s="372" t="s">
        <v>16</v>
      </c>
      <c r="B89" s="373"/>
      <c r="C89" s="373"/>
      <c r="D89" s="373"/>
      <c r="E89" s="373"/>
      <c r="F89" s="374"/>
      <c r="G89" s="2"/>
    </row>
    <row r="90" spans="1:7" ht="12.75">
      <c r="A90" s="237" t="s">
        <v>64</v>
      </c>
      <c r="B90" s="238" t="s">
        <v>178</v>
      </c>
      <c r="C90" s="239" t="s">
        <v>98</v>
      </c>
      <c r="D90" s="239">
        <v>1</v>
      </c>
      <c r="E90" s="249">
        <f>+'ANALISIS UNITARIOS'!F673</f>
        <v>0</v>
      </c>
      <c r="F90" s="250">
        <f aca="true" t="shared" si="5" ref="F90:F98">+E90*D90</f>
        <v>0</v>
      </c>
      <c r="G90" s="2"/>
    </row>
    <row r="91" spans="1:7" ht="12.75">
      <c r="A91" s="35" t="s">
        <v>65</v>
      </c>
      <c r="B91" s="33" t="s">
        <v>20</v>
      </c>
      <c r="C91" s="34" t="s">
        <v>98</v>
      </c>
      <c r="D91" s="34">
        <v>3</v>
      </c>
      <c r="E91" s="36">
        <f>+'ANALISIS UNITARIOS'!F681</f>
        <v>0</v>
      </c>
      <c r="F91" s="251">
        <f t="shared" si="5"/>
        <v>0</v>
      </c>
      <c r="G91" s="2"/>
    </row>
    <row r="92" spans="1:7" ht="12.75">
      <c r="A92" s="35" t="s">
        <v>66</v>
      </c>
      <c r="B92" s="33" t="s">
        <v>21</v>
      </c>
      <c r="C92" s="34" t="s">
        <v>98</v>
      </c>
      <c r="D92" s="34">
        <v>20</v>
      </c>
      <c r="E92" s="36">
        <f>+'ANALISIS UNITARIOS'!F690</f>
        <v>0</v>
      </c>
      <c r="F92" s="251">
        <f t="shared" si="5"/>
        <v>0</v>
      </c>
      <c r="G92" s="2"/>
    </row>
    <row r="93" spans="1:7" ht="12.75">
      <c r="A93" s="35" t="s">
        <v>67</v>
      </c>
      <c r="B93" s="33" t="s">
        <v>179</v>
      </c>
      <c r="C93" s="34" t="s">
        <v>98</v>
      </c>
      <c r="D93" s="34">
        <v>3</v>
      </c>
      <c r="E93" s="36">
        <f>+'ANALISIS UNITARIOS'!F699</f>
        <v>0</v>
      </c>
      <c r="F93" s="251">
        <f t="shared" si="5"/>
        <v>0</v>
      </c>
      <c r="G93" s="2"/>
    </row>
    <row r="94" spans="1:7" ht="25.5">
      <c r="A94" s="35" t="s">
        <v>12</v>
      </c>
      <c r="B94" s="33" t="s">
        <v>413</v>
      </c>
      <c r="C94" s="34" t="s">
        <v>177</v>
      </c>
      <c r="D94" s="34">
        <v>150</v>
      </c>
      <c r="E94" s="36">
        <f>+'ANALISIS UNITARIOS'!F708</f>
        <v>0</v>
      </c>
      <c r="F94" s="251">
        <f t="shared" si="5"/>
        <v>0</v>
      </c>
      <c r="G94" s="2"/>
    </row>
    <row r="95" spans="1:7" ht="12.75">
      <c r="A95" s="35" t="s">
        <v>13</v>
      </c>
      <c r="B95" s="33" t="s">
        <v>426</v>
      </c>
      <c r="C95" s="34" t="s">
        <v>98</v>
      </c>
      <c r="D95" s="34">
        <v>1</v>
      </c>
      <c r="E95" s="36">
        <f>+'ANALISIS UNITARIOS'!F717</f>
        <v>0</v>
      </c>
      <c r="F95" s="251">
        <f t="shared" si="5"/>
        <v>0</v>
      </c>
      <c r="G95" s="2"/>
    </row>
    <row r="96" spans="1:7" ht="25.5">
      <c r="A96" s="35" t="s">
        <v>14</v>
      </c>
      <c r="B96" s="51" t="s">
        <v>293</v>
      </c>
      <c r="C96" s="34" t="s">
        <v>177</v>
      </c>
      <c r="D96" s="34">
        <v>150</v>
      </c>
      <c r="E96" s="36">
        <f>+'ANALISIS UNITARIOS'!F726</f>
        <v>0</v>
      </c>
      <c r="F96" s="251">
        <f t="shared" si="5"/>
        <v>0</v>
      </c>
      <c r="G96" s="2"/>
    </row>
    <row r="97" spans="1:7" ht="12.75">
      <c r="A97" s="35" t="s">
        <v>296</v>
      </c>
      <c r="B97" s="51" t="s">
        <v>371</v>
      </c>
      <c r="C97" s="34" t="s">
        <v>98</v>
      </c>
      <c r="D97" s="34">
        <v>6</v>
      </c>
      <c r="E97" s="36">
        <f>+'ANALISIS UNITARIOS'!F735</f>
        <v>0</v>
      </c>
      <c r="F97" s="251">
        <f t="shared" si="5"/>
        <v>0</v>
      </c>
      <c r="G97" s="2"/>
    </row>
    <row r="98" spans="1:7" ht="13.5" thickBot="1">
      <c r="A98" s="243" t="s">
        <v>372</v>
      </c>
      <c r="B98" s="252" t="s">
        <v>294</v>
      </c>
      <c r="C98" s="245" t="s">
        <v>98</v>
      </c>
      <c r="D98" s="245">
        <v>3</v>
      </c>
      <c r="E98" s="253">
        <f>+'ANALISIS UNITARIOS'!F745</f>
        <v>0</v>
      </c>
      <c r="F98" s="254">
        <f t="shared" si="5"/>
        <v>0</v>
      </c>
      <c r="G98" s="2"/>
    </row>
    <row r="99" spans="1:7" ht="13.5" thickBot="1">
      <c r="A99" s="375" t="s">
        <v>36</v>
      </c>
      <c r="B99" s="376"/>
      <c r="C99" s="376"/>
      <c r="D99" s="376"/>
      <c r="E99" s="377"/>
      <c r="F99" s="255">
        <f>SUM(F90:F98)</f>
        <v>0</v>
      </c>
      <c r="G99" s="2"/>
    </row>
    <row r="100" spans="1:7" ht="13.5" thickBot="1">
      <c r="A100" s="80"/>
      <c r="B100" s="37"/>
      <c r="C100" s="38"/>
      <c r="D100" s="38"/>
      <c r="E100" s="38"/>
      <c r="F100" s="39"/>
      <c r="G100" s="2"/>
    </row>
    <row r="101" spans="1:7" ht="17.25" thickBot="1">
      <c r="A101" s="372" t="s">
        <v>418</v>
      </c>
      <c r="B101" s="373"/>
      <c r="C101" s="373"/>
      <c r="D101" s="373"/>
      <c r="E101" s="373"/>
      <c r="F101" s="374"/>
      <c r="G101" s="2"/>
    </row>
    <row r="102" spans="1:7" ht="26.25" thickBot="1">
      <c r="A102" s="256" t="s">
        <v>415</v>
      </c>
      <c r="B102" s="257" t="s">
        <v>401</v>
      </c>
      <c r="C102" s="258" t="s">
        <v>98</v>
      </c>
      <c r="D102" s="258">
        <v>1</v>
      </c>
      <c r="E102" s="259">
        <f>+'ANALISIS UNITARIOS'!F764</f>
        <v>0</v>
      </c>
      <c r="F102" s="260">
        <f>+E102*D102</f>
        <v>0</v>
      </c>
      <c r="G102" s="2"/>
    </row>
    <row r="103" spans="1:7" ht="13.5" thickBot="1">
      <c r="A103" s="397" t="s">
        <v>384</v>
      </c>
      <c r="B103" s="398"/>
      <c r="C103" s="398"/>
      <c r="D103" s="398"/>
      <c r="E103" s="399"/>
      <c r="F103" s="193">
        <f>SUM(F102:F102)</f>
        <v>0</v>
      </c>
      <c r="G103" s="2"/>
    </row>
    <row r="104" spans="1:7" ht="13.5" thickBot="1">
      <c r="A104" s="206"/>
      <c r="B104" s="206"/>
      <c r="C104" s="206"/>
      <c r="D104" s="206"/>
      <c r="E104" s="206"/>
      <c r="F104" s="207"/>
      <c r="G104" s="2"/>
    </row>
    <row r="105" spans="1:7" ht="17.25" thickBot="1">
      <c r="A105" s="368" t="s">
        <v>22</v>
      </c>
      <c r="B105" s="369"/>
      <c r="C105" s="369"/>
      <c r="D105" s="369"/>
      <c r="E105" s="370"/>
      <c r="F105" s="81">
        <f>F99+F87+F82+F72+F63+F53+F33+F12+F103</f>
        <v>0</v>
      </c>
      <c r="G105" s="2"/>
    </row>
    <row r="106" spans="1:7" ht="13.5" thickBot="1">
      <c r="A106" s="80"/>
      <c r="B106" s="37"/>
      <c r="C106" s="38"/>
      <c r="D106" s="38"/>
      <c r="E106" s="38"/>
      <c r="F106" s="39"/>
      <c r="G106" s="2"/>
    </row>
    <row r="107" spans="1:7" ht="18" thickBot="1" thickTop="1">
      <c r="A107" s="362" t="s">
        <v>184</v>
      </c>
      <c r="B107" s="363"/>
      <c r="C107" s="363"/>
      <c r="D107" s="363"/>
      <c r="E107" s="364"/>
      <c r="F107" s="48">
        <f>F105</f>
        <v>0</v>
      </c>
      <c r="G107" s="2"/>
    </row>
    <row r="108" spans="1:7" ht="17.25" thickTop="1">
      <c r="A108" s="385" t="s">
        <v>180</v>
      </c>
      <c r="B108" s="386"/>
      <c r="C108" s="386"/>
      <c r="D108" s="387"/>
      <c r="E108" s="187">
        <v>0.1</v>
      </c>
      <c r="F108" s="82">
        <f>+F107*E108</f>
        <v>0</v>
      </c>
      <c r="G108" s="3"/>
    </row>
    <row r="109" spans="1:6" ht="16.5">
      <c r="A109" s="388" t="s">
        <v>148</v>
      </c>
      <c r="B109" s="389"/>
      <c r="C109" s="389"/>
      <c r="D109" s="390"/>
      <c r="E109" s="188">
        <v>0.06</v>
      </c>
      <c r="F109" s="83">
        <f>+F107*E109</f>
        <v>0</v>
      </c>
    </row>
    <row r="110" spans="1:6" ht="16.5">
      <c r="A110" s="388" t="s">
        <v>149</v>
      </c>
      <c r="B110" s="389"/>
      <c r="C110" s="389"/>
      <c r="D110" s="390"/>
      <c r="E110" s="189">
        <v>0.02</v>
      </c>
      <c r="F110" s="85">
        <f>+F107*E110</f>
        <v>0</v>
      </c>
    </row>
    <row r="111" spans="1:6" ht="14.25" customHeight="1">
      <c r="A111" s="378" t="s">
        <v>150</v>
      </c>
      <c r="B111" s="379"/>
      <c r="C111" s="379"/>
      <c r="D111" s="380"/>
      <c r="E111" s="84"/>
      <c r="F111" s="40">
        <f>SUM(F108:F110)</f>
        <v>0</v>
      </c>
    </row>
    <row r="112" spans="1:6" ht="16.5">
      <c r="A112" s="389" t="s">
        <v>181</v>
      </c>
      <c r="B112" s="389"/>
      <c r="C112" s="389"/>
      <c r="D112" s="390"/>
      <c r="E112" s="84">
        <v>0.16</v>
      </c>
      <c r="F112" s="40">
        <f>+F111*E112</f>
        <v>0</v>
      </c>
    </row>
    <row r="113" spans="1:6" ht="17.25" thickBot="1">
      <c r="A113" s="365" t="s">
        <v>182</v>
      </c>
      <c r="B113" s="366"/>
      <c r="C113" s="366"/>
      <c r="D113" s="367"/>
      <c r="E113" s="86"/>
      <c r="F113" s="41">
        <f>+F112+F111</f>
        <v>0</v>
      </c>
    </row>
    <row r="114" spans="1:6" ht="18" thickBot="1" thickTop="1">
      <c r="A114" s="362" t="s">
        <v>183</v>
      </c>
      <c r="B114" s="363"/>
      <c r="C114" s="363"/>
      <c r="D114" s="363"/>
      <c r="E114" s="363"/>
      <c r="F114" s="49">
        <f>F113+F107</f>
        <v>0</v>
      </c>
    </row>
    <row r="115" ht="13.5" thickTop="1"/>
    <row r="117" ht="12.75">
      <c r="F117" s="1"/>
    </row>
  </sheetData>
  <sheetProtection selectLockedCells="1"/>
  <mergeCells count="33">
    <mergeCell ref="A1:F1"/>
    <mergeCell ref="A114:E114"/>
    <mergeCell ref="A108:D108"/>
    <mergeCell ref="A109:D109"/>
    <mergeCell ref="A110:D110"/>
    <mergeCell ref="A112:D112"/>
    <mergeCell ref="A84:F84"/>
    <mergeCell ref="A87:E87"/>
    <mergeCell ref="A101:F101"/>
    <mergeCell ref="A103:E103"/>
    <mergeCell ref="A2:F2"/>
    <mergeCell ref="A107:E107"/>
    <mergeCell ref="A113:D113"/>
    <mergeCell ref="A105:E105"/>
    <mergeCell ref="A88:F88"/>
    <mergeCell ref="A89:F89"/>
    <mergeCell ref="A99:E99"/>
    <mergeCell ref="A111:D111"/>
    <mergeCell ref="A14:F14"/>
    <mergeCell ref="A35:F35"/>
    <mergeCell ref="A74:F74"/>
    <mergeCell ref="A83:F83"/>
    <mergeCell ref="A63:E63"/>
    <mergeCell ref="A72:E72"/>
    <mergeCell ref="A82:E82"/>
    <mergeCell ref="A55:F55"/>
    <mergeCell ref="A65:F65"/>
    <mergeCell ref="A53:E53"/>
    <mergeCell ref="A3:F3"/>
    <mergeCell ref="A4:F4"/>
    <mergeCell ref="A33:E33"/>
    <mergeCell ref="A7:F7"/>
    <mergeCell ref="A12:E12"/>
  </mergeCells>
  <printOptions horizontalCentered="1"/>
  <pageMargins left="0.3937007874015748" right="0.3937007874015748" top="0.3937007874015748" bottom="0.7874015748031497" header="0" footer="0"/>
  <pageSetup horizontalDpi="600" verticalDpi="600" orientation="portrait" scale="95" r:id="rId2"/>
  <headerFooter alignWithMargins="0">
    <oddFooter>&amp;CPágina &amp;P de &amp;N</oddFooter>
  </headerFooter>
  <rowBreaks count="2" manualBreakCount="2">
    <brk id="43" max="5" man="1"/>
    <brk id="8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Nacional de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de Colombia</dc:creator>
  <cp:keywords/>
  <dc:description/>
  <cp:lastModifiedBy>UNIVERSIDAD NACIONAL DE  COLOMBIA</cp:lastModifiedBy>
  <cp:lastPrinted>2012-10-18T15:16:24Z</cp:lastPrinted>
  <dcterms:created xsi:type="dcterms:W3CDTF">2009-08-12T19:39:19Z</dcterms:created>
  <dcterms:modified xsi:type="dcterms:W3CDTF">2012-10-18T15:16:27Z</dcterms:modified>
  <cp:category/>
  <cp:version/>
  <cp:contentType/>
  <cp:contentStatus/>
</cp:coreProperties>
</file>